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WEB\2017\"/>
    </mc:Choice>
  </mc:AlternateContent>
  <bookViews>
    <workbookView xWindow="0" yWindow="0" windowWidth="17970" windowHeight="6120" activeTab="1"/>
  </bookViews>
  <sheets>
    <sheet name="Příjmy 2015" sheetId="24" r:id="rId1"/>
    <sheet name="Výdaje 2015" sheetId="25" r:id="rId2"/>
  </sheets>
  <definedNames>
    <definedName name="_xlnm.Print_Titles" localSheetId="0">'Příjmy 2015'!$1:$8</definedName>
  </definedNames>
  <calcPr calcId="152511"/>
</workbook>
</file>

<file path=xl/calcChain.xml><?xml version="1.0" encoding="utf-8"?>
<calcChain xmlns="http://schemas.openxmlformats.org/spreadsheetml/2006/main">
  <c r="D296" i="25" l="1"/>
  <c r="D297" i="25" s="1"/>
  <c r="E297" i="25" s="1"/>
  <c r="D294" i="25"/>
  <c r="E294" i="25" s="1"/>
  <c r="D291" i="25"/>
  <c r="E291" i="25" s="1"/>
  <c r="D287" i="25"/>
  <c r="D277" i="25"/>
  <c r="D275" i="25"/>
  <c r="D274" i="25"/>
  <c r="D271" i="25"/>
  <c r="E254" i="25"/>
  <c r="E252" i="25"/>
  <c r="D250" i="25"/>
  <c r="E250" i="25" s="1"/>
  <c r="D235" i="25"/>
  <c r="E235" i="25" s="1"/>
  <c r="D212" i="25"/>
  <c r="E212" i="25" s="1"/>
  <c r="D209" i="25"/>
  <c r="E209" i="25" s="1"/>
  <c r="D200" i="25"/>
  <c r="D199" i="25"/>
  <c r="D192" i="25"/>
  <c r="E192" i="25" s="1"/>
  <c r="D186" i="25"/>
  <c r="E186" i="25" s="1"/>
  <c r="D183" i="25"/>
  <c r="E183" i="25" s="1"/>
  <c r="D172" i="25"/>
  <c r="D174" i="25" s="1"/>
  <c r="E174" i="25" s="1"/>
  <c r="D162" i="25"/>
  <c r="E162" i="25" s="1"/>
  <c r="E159" i="25"/>
  <c r="D159" i="25"/>
  <c r="D156" i="25"/>
  <c r="E156" i="25" s="1"/>
  <c r="D147" i="25"/>
  <c r="E147" i="25" s="1"/>
  <c r="D141" i="25"/>
  <c r="D137" i="25"/>
  <c r="D144" i="25" s="1"/>
  <c r="E144" i="25" s="1"/>
  <c r="D124" i="25"/>
  <c r="E124" i="25" s="1"/>
  <c r="D121" i="25"/>
  <c r="E121" i="25" s="1"/>
  <c r="D118" i="25"/>
  <c r="E118" i="25" s="1"/>
  <c r="D113" i="25"/>
  <c r="E113" i="25" s="1"/>
  <c r="D110" i="25"/>
  <c r="E110" i="25" s="1"/>
  <c r="D106" i="25"/>
  <c r="D107" i="25" s="1"/>
  <c r="E107" i="25" s="1"/>
  <c r="D101" i="25"/>
  <c r="E101" i="25" s="1"/>
  <c r="D92" i="25"/>
  <c r="D97" i="25" s="1"/>
  <c r="E97" i="25" s="1"/>
  <c r="D85" i="25"/>
  <c r="E85" i="25" s="1"/>
  <c r="D68" i="25"/>
  <c r="E68" i="25" s="1"/>
  <c r="D52" i="25"/>
  <c r="E52" i="25" s="1"/>
  <c r="D46" i="25"/>
  <c r="E46" i="25" s="1"/>
  <c r="D39" i="25"/>
  <c r="D40" i="25" s="1"/>
  <c r="E40" i="25" s="1"/>
  <c r="E34" i="25"/>
  <c r="D34" i="25"/>
  <c r="D29" i="25"/>
  <c r="E334" i="25" s="1"/>
  <c r="E344" i="25" s="1"/>
  <c r="D203" i="25" l="1"/>
  <c r="E203" i="25" s="1"/>
  <c r="D288" i="25"/>
  <c r="E288" i="25" s="1"/>
  <c r="D311" i="25"/>
  <c r="D314" i="25" s="1"/>
  <c r="E314" i="25" s="1"/>
  <c r="D301" i="25"/>
  <c r="D304" i="25" s="1"/>
  <c r="E304" i="25" s="1"/>
  <c r="D31" i="25"/>
  <c r="D306" i="25" l="1"/>
  <c r="D316" i="25" s="1"/>
  <c r="E31" i="25"/>
  <c r="E306" i="25" s="1"/>
  <c r="E335" i="25" l="1"/>
  <c r="E316" i="25"/>
  <c r="E345" i="25" s="1"/>
  <c r="E337" i="25" l="1"/>
  <c r="E339" i="25" s="1"/>
  <c r="E333" i="25"/>
  <c r="E343" i="25" s="1"/>
  <c r="D52" i="24" l="1"/>
  <c r="D28" i="24" l="1"/>
  <c r="D30" i="24" s="1"/>
  <c r="D77" i="24"/>
  <c r="D64" i="24"/>
  <c r="D34" i="24"/>
  <c r="D17" i="24"/>
  <c r="D66" i="24" l="1"/>
  <c r="D79" i="24" s="1"/>
</calcChain>
</file>

<file path=xl/sharedStrings.xml><?xml version="1.0" encoding="utf-8"?>
<sst xmlns="http://schemas.openxmlformats.org/spreadsheetml/2006/main" count="367" uniqueCount="297">
  <si>
    <t>Paragraf</t>
  </si>
  <si>
    <t>Položka</t>
  </si>
  <si>
    <t>Správní poplatky</t>
  </si>
  <si>
    <t>Poplatek ze psů</t>
  </si>
  <si>
    <t>Poplatek za užívání veřejného prostranství</t>
  </si>
  <si>
    <t>tis. Kč</t>
  </si>
  <si>
    <t>Rozpočtové příjmy</t>
  </si>
  <si>
    <t xml:space="preserve">Název </t>
  </si>
  <si>
    <t>Poplatek z ubytovací kapacity</t>
  </si>
  <si>
    <t>Příjmy z úroků</t>
  </si>
  <si>
    <t>Převody z rozpočtových účtů:</t>
  </si>
  <si>
    <t>Poplatek za lázeňský nebo rekreační pobyt</t>
  </si>
  <si>
    <t>Přijaté nekapitálové příspěvky a náhrady vč.správních řízení</t>
  </si>
  <si>
    <t>Neinvestiční přijaté transfery ze SR</t>
  </si>
  <si>
    <t>Převody z vlastních rezervních fondů-z fondu Domu s chrán. byty</t>
  </si>
  <si>
    <t>Přijaté vratky transferů od jiných veř. rozpočtů-finanční vypořádání</t>
  </si>
  <si>
    <t>Příjmy z poskytování služeb a výrobků - knihovna</t>
  </si>
  <si>
    <t>Příjmy z poskytování služeb a výrobků - pohřebnictví</t>
  </si>
  <si>
    <t xml:space="preserve">                             souhrnný dotační vztah</t>
  </si>
  <si>
    <t xml:space="preserve">Neinvestiční přijaté transfery od obcí - MHMP: </t>
  </si>
  <si>
    <t xml:space="preserve">                             neinvestiční dotace pro knihovnu</t>
  </si>
  <si>
    <t>Příjmy z prodeje zboží-kultura-kniha Kunratice v běhu času</t>
  </si>
  <si>
    <t>Přijaté nekapitálové příspěvky a náhrady (podle Zprávy o přezkoumání)</t>
  </si>
  <si>
    <t>Převod do fondu Domu s chráněnými byty</t>
  </si>
  <si>
    <t>Ostatní nedaňové příjmy jinde nezařazené</t>
  </si>
  <si>
    <t>Převody z vlastních fondů hospodářské činnosti (financování rekonstrukce čp. 57 K Libuši)</t>
  </si>
  <si>
    <t>Přijaté vratky transferů od jiných veř. rozpočtů-doplatek r. 2013 odvodu z her</t>
  </si>
  <si>
    <t>Přijaté pojistné náhrady</t>
  </si>
  <si>
    <t>Daň z nemovitých věcí</t>
  </si>
  <si>
    <t xml:space="preserve">                             neinvestiční dotace pro ZŠ-Škola bez drog</t>
  </si>
  <si>
    <t>Investiční přijaté transfery od obcí-Nástavba a přístavba ZŠ</t>
  </si>
  <si>
    <t xml:space="preserve">                             neinvestiční dotace z odvodu z her</t>
  </si>
  <si>
    <t xml:space="preserve">                             neinvestiční dotace pro ZŠ a MŠ-mzdové prostředky </t>
  </si>
  <si>
    <t>Přijaté dary na pořízení dlouhodobého majetku (plastika Kalvárie)</t>
  </si>
  <si>
    <t>Kapitálové příjmy</t>
  </si>
  <si>
    <t xml:space="preserve">                             neinvestiční dotace vrácená daň VHČ roku 2013</t>
  </si>
  <si>
    <t>Neinvestiční přijaté transfery od krajů-ZŠ Program OPPA - zdroje EU</t>
  </si>
  <si>
    <t xml:space="preserve">                                                                                             - zdroje HMP      </t>
  </si>
  <si>
    <t xml:space="preserve">                             neinvestiční dotace pro jednotku SDH</t>
  </si>
  <si>
    <t>Investiční přijaté transfery od obcí-HMP-Revitalizace okolí rybníka Ohrada</t>
  </si>
  <si>
    <t>Převody z vlastních fondů hospodářské činnosti (část HV VHČ 2013 a předchozích let)</t>
  </si>
  <si>
    <t>Převody z vlastních fondů hospodářské činnosti (převod do fondu DCHB)</t>
  </si>
  <si>
    <t>Neinvestiční přijaté transfery z všeobecné pokladní správy SR-volby EP</t>
  </si>
  <si>
    <t>Neinvestiční přijaté transfery z všeobecné pokladní správy SR-volby obcí</t>
  </si>
  <si>
    <t>Poplatek ze vstupného</t>
  </si>
  <si>
    <t xml:space="preserve">                             neinvestiční dotace pro ÚMČ zkoušky odb. způsobilosti</t>
  </si>
  <si>
    <t xml:space="preserve">             neinvestiční dotace pro ZŠ-asistenti pedagoga</t>
  </si>
  <si>
    <t>2015 celkem</t>
  </si>
  <si>
    <t>Daňové příjmy:</t>
  </si>
  <si>
    <t>Daňové příjmy celkem</t>
  </si>
  <si>
    <t>Nedaňové příjmy:</t>
  </si>
  <si>
    <t>Nedaňové příjmy celkem</t>
  </si>
  <si>
    <t>Kapitálové příjmy:</t>
  </si>
  <si>
    <t>Konsolidace příjmů:</t>
  </si>
  <si>
    <t>Přijaté transfery:</t>
  </si>
  <si>
    <t>Přijaté transfery celkem:</t>
  </si>
  <si>
    <t>Posílení rozpočtu soc. fondu-příjem sociálního fondu</t>
  </si>
  <si>
    <t>Převody z vlastních fondů-ze sociálního fondu</t>
  </si>
  <si>
    <t>Převody z vlastních  fondů a mezi HMP a MČ- konsolidace příjmů celkem</t>
  </si>
  <si>
    <t>OBJEM PŘÍJMU po konsolidaci</t>
  </si>
  <si>
    <t>PŘÍJMY CELKEM vč. převodů z vlastních fondů a mezi HMP a MČ -dotační vztah</t>
  </si>
  <si>
    <t>Převody mezi statutátními městy a jejich MČ-transfer z HMP (nová položka)-souhrnný dotační vztah</t>
  </si>
  <si>
    <t>Převody mezi statutátními městy a jejich MČ-transfer ze státního rozpočtu (nová položka)-souhrnný dotační vztah</t>
  </si>
  <si>
    <t>Ing. Lenka Alinčová, starostka MČ Praha Kunratice</t>
  </si>
  <si>
    <t>Vyvěšeno na úřední desku dne  24. února 2015</t>
  </si>
  <si>
    <t xml:space="preserve">Návrh je zveřejněn na elektronické úřední desce www. praha-kunratice.cz dne 24. února 2015 </t>
  </si>
  <si>
    <t>Rozpočtové výdaje</t>
  </si>
  <si>
    <t>Název</t>
  </si>
  <si>
    <t>Platy zaměstnanců</t>
  </si>
  <si>
    <t xml:space="preserve">Ostatní osobní výdaje        </t>
  </si>
  <si>
    <t>Povinné pojistné na sociální zabezpečení a pol. zam.</t>
  </si>
  <si>
    <t>Povinné pojistné na zdravotní pojištění</t>
  </si>
  <si>
    <t>Prádlo, oděv, obuv</t>
  </si>
  <si>
    <t>Drobný hmotný dlouhodobý majetek</t>
  </si>
  <si>
    <t>Nákup materiálu</t>
  </si>
  <si>
    <t>Pohonné hmoty a maziva</t>
  </si>
  <si>
    <t>Nákup ostatních služeb 2014:zimní a letní údržba komunikací, STK, projekty,AD</t>
  </si>
  <si>
    <t>Nákup ostatních služeb 2015: zimní údržba</t>
  </si>
  <si>
    <t xml:space="preserve">                                                úklid, STK, projekty k opravám a jiné dodávky prací (autob. zastávka, projednávání..)</t>
  </si>
  <si>
    <t>Nákup ostatních služeb celkem rozpočet 1 300,00 tis.</t>
  </si>
  <si>
    <t>Opravy a udržování 2014: běžné opravy komunikací, výtluků,dopravního značení a techniky včetně akce přidružené pásy v ul. U Rakovky</t>
  </si>
  <si>
    <t xml:space="preserve">Opravy a udržování 2015:                                                                                                                            běžné opravy komunikací, výtluků,dopravního značení a techniky </t>
  </si>
  <si>
    <t>oprava chodníku v ul. Krále Václava IV., oprava Kostelního náměstí</t>
  </si>
  <si>
    <t>Opravy a udržování celkem rozpočet 1 535,00 tis.</t>
  </si>
  <si>
    <t>Platby daní a poplatků krajům, obcím a st. fondům (poplatky stav. povolení)</t>
  </si>
  <si>
    <t>Náhrady mezd v době nemoci</t>
  </si>
  <si>
    <t>Úhrada kupní ceny za části komunikací Sechterova, Šťastného, Dolnomlýnská</t>
  </si>
  <si>
    <t>Dokumentace k územnímu řízení - realizace chodníku a parkovacích míst u rybníka Ohrada</t>
  </si>
  <si>
    <t>Budovy, haly, stavby-Přidružené pásy ul. U Rakovky vč. zadávacího řízení-převedeno na pol.5171 a 5169</t>
  </si>
  <si>
    <t>Budovy, haly, stavby-2014: Plošné opravy komunikací, chodníky, vč. průzkumných a projektových prací a výběrového řízení (ul. Do Dubin, Úhlavská, Golčova), 2015: Dokončení akce</t>
  </si>
  <si>
    <t>Stroje, přístroje, zařízení (venkovní vysavač drobného odpadu)</t>
  </si>
  <si>
    <t>Silnice</t>
  </si>
  <si>
    <t>Opravy a udržování</t>
  </si>
  <si>
    <t>Pitná voda</t>
  </si>
  <si>
    <t>Nákup ostatních služeb (projekty, vyjádření k sítím..)</t>
  </si>
  <si>
    <t>Opravy a udržování -opravy šachet, kanálů, přípojek inž. sítí</t>
  </si>
  <si>
    <t>Opravy a udržování (oprava zhroucené kanalizace v ul. K Libuši)</t>
  </si>
  <si>
    <t>Odvádění a čištění odpadních vod</t>
  </si>
  <si>
    <t>Elektrická energie</t>
  </si>
  <si>
    <t>Nákup ostatních služeb</t>
  </si>
  <si>
    <t>Opravy a udržování-běžné</t>
  </si>
  <si>
    <t>Opravy a udržování-čištění drenážního potrubí lokal. Paběnice-U Rakovky-SAPA</t>
  </si>
  <si>
    <t>Revitalizace říčních systémů a vodních ploch</t>
  </si>
  <si>
    <t>Nákup ostatních služeb-přezkoumání hospodaření</t>
  </si>
  <si>
    <t>Věcné dary</t>
  </si>
  <si>
    <t>Neinvestiční příspěvky zřízeným příspěvkovým organizacím: příspěvek MČ</t>
  </si>
  <si>
    <t xml:space="preserve">Neinvestiční transfery zřízeným přísp.organizacím:dotace HMP-mzdové prostředky </t>
  </si>
  <si>
    <t>Mateřské školy</t>
  </si>
  <si>
    <t>Nákup ostatních služeb-přezkoumání hospodaření a ost. služby</t>
  </si>
  <si>
    <t>Neinvestiční příspěvky zřízeným přísp. organizacím: příspěvek MČ na vybavení nových tříd a šatny</t>
  </si>
  <si>
    <t>Neinvestiční transfery zřízeným přísp.organizacím -dotace HMP:</t>
  </si>
  <si>
    <t>Neinvestiční dotace Program Škola bez drog</t>
  </si>
  <si>
    <t>Neinvestiční dotace Asistenti pedagoga 1. a 2. pololetí</t>
  </si>
  <si>
    <t>Neinvestiční dotace-mzdové prostředky</t>
  </si>
  <si>
    <t>Neinvestiční transfery zřízeným přísp.organizacím-Program OPPA  zdroje EU:</t>
  </si>
  <si>
    <t>Neinvestiční transfery zřízeným přísp.organizacím-Program OPPA               zdroje HMP:</t>
  </si>
  <si>
    <t>Budovy, haly, stavby 2014: rozšíření kapacity ZŠ-Nástavba učeben a dokumentace vč. zadávacího řízení - vlastní zdroje MČ</t>
  </si>
  <si>
    <t>Budovy, haly, stavby 2014: rozšíření kapacity ZŠ-Nástavba učeben a dokumentace vč. zadávacího řízení - investiční dotace HMP</t>
  </si>
  <si>
    <t xml:space="preserve">Budovy, haly, stavby 2015: rozšíření kapacity ZŠ-Nástavba učeben dokončení, Přístavba šaten a dokumentace vč. zadávacího řízení - vlastní zdroje MČ </t>
  </si>
  <si>
    <t xml:space="preserve">Budovy, haly, stavby-Stará budova-výměna oken vč. zateplovacího systému -  r. 2015 přípravná dokumentace </t>
  </si>
  <si>
    <t>Základní školy celkem vč. investic</t>
  </si>
  <si>
    <t>Ostatní osobní výdaje</t>
  </si>
  <si>
    <t>Povinné pojistné na sociální zabezpečení a pol. zaměstn.</t>
  </si>
  <si>
    <t>Knihy, učební pomůcky, tisk - vlastní zdroje</t>
  </si>
  <si>
    <t xml:space="preserve">                                          - dotace HMP</t>
  </si>
  <si>
    <t>Drobný hmotný dlouhodobý  majetek</t>
  </si>
  <si>
    <t>Voda</t>
  </si>
  <si>
    <t>Plyn</t>
  </si>
  <si>
    <t>Služby telekomunikací a radiokomunikací</t>
  </si>
  <si>
    <t>Zpracování dat a služby související s informačními technologiemi</t>
  </si>
  <si>
    <t>Nákup ostatních služeb-projekt řešení vstupu obj. Golčova 24 v návaznosti na úpravy komunikace v působnosti OMI</t>
  </si>
  <si>
    <t xml:space="preserve">Opravy a udržování-odvlhčení přízemí, úprava otopného systému a posouzení vhodnosti instalace klimatizace, výměna kotle budovy Golčova 24, oprava vstupních schodů </t>
  </si>
  <si>
    <t>Činnosti knihovnické</t>
  </si>
  <si>
    <t>Povinné pojistné na soc. zabezpečení</t>
  </si>
  <si>
    <t>Pohoštění</t>
  </si>
  <si>
    <t>Věcné dary (2014 mince k vítání miminek, dárky účastníkům akcí)</t>
  </si>
  <si>
    <t>Neinvestiční transfery občanským sdružením-o.s.Rozvoj Zeleného údolí</t>
  </si>
  <si>
    <t>Dary obyvatelstvu-výstavy</t>
  </si>
  <si>
    <t>Záležitosti kultury</t>
  </si>
  <si>
    <t>Nákup ostatních služeb - PD k žádosti o grant-zámecká zeď</t>
  </si>
  <si>
    <t>Opravy a udržování (Zámecká zeď)</t>
  </si>
  <si>
    <t>Zachování a obnova kulturních památek</t>
  </si>
  <si>
    <t>Umělecká díla a předměty plastika Kalvárie-cena Díla</t>
  </si>
  <si>
    <t xml:space="preserve">Umělecká díla a předměty plastika Kalvárie-umístění,stěhování, úprava terénu a PD přemístění, geod. zaměření, geologické vyhodnocení umístění, statické posouzení
</t>
  </si>
  <si>
    <t>Umělecká díla a předměty plastika Kalvárie celkem</t>
  </si>
  <si>
    <t>Nákup dlouhodobého hmotného majetku jinde nezařaz. -Sv. Jan Nepomucký-rekonstrukce sochy, PD přemístění, geod. zaměření, geologické vyhodnocení umístění, statické posouzení a vlastní umístění</t>
  </si>
  <si>
    <t>Pořízení, zachování a obnova hodnot národního historického povědomí</t>
  </si>
  <si>
    <t>Neinvestiční transfery církvím a nábožen. společnostem-ř.k.farnost Kunratice</t>
  </si>
  <si>
    <t>Činnost registrovaných církví a nábožen. splečností</t>
  </si>
  <si>
    <t>Ostatní neinv. transfery neziskovým apod. organizacím-TJ Slovan-zdroje MČ - pro rok 2015 bude příspěvek projednán v průběhu roku</t>
  </si>
  <si>
    <t>Sportovní zařízení v majetku obce - S.K. Slovan Kunratice</t>
  </si>
  <si>
    <t>Ostatní neinv. transfery neziskovým apod. organizacím-TJ Sokol Kunratice - vlastní zdroje MČ</t>
  </si>
  <si>
    <t xml:space="preserve">TJ Sokol Kunratice - dotace HMP odvod z her-doplatek za rok 2013 </t>
  </si>
  <si>
    <t>Ostatní neinv. transfery neziskovým apod. organizacím-FBC Kunratice- pro rok 2015 bude příspěvek projednán v průběhu roku</t>
  </si>
  <si>
    <t>Ostatní tělovýchovná činnost</t>
  </si>
  <si>
    <t>Ostatní neinv. transfery neziskovým apod. organizacím-Junák</t>
  </si>
  <si>
    <t>Využití volného času dětí a mládeže</t>
  </si>
  <si>
    <t>Nákup ostatních služeb (provoz vánočního osvětlení)</t>
  </si>
  <si>
    <t>Veřejné osvětlení</t>
  </si>
  <si>
    <t xml:space="preserve">Nákup materiálu </t>
  </si>
  <si>
    <t>Pohonné hmoty - fukar</t>
  </si>
  <si>
    <t>Nájemné (výpůjčka nářadí)</t>
  </si>
  <si>
    <t>Konzultační, poradenské a právní služby  (2014 studie rozšíření hřbitova)</t>
  </si>
  <si>
    <t>Nákup ostatních služeb2014: (výškové zaměření spádu hřbitova) posudek zdi</t>
  </si>
  <si>
    <t>Nákup ostatních služeb 2015: očíslování hrobových míst, projekty k opravám a ostatní služby vč. výběrového řízení k opravě zdi</t>
  </si>
  <si>
    <t>Opravy a udržování - oprava památníku padlých</t>
  </si>
  <si>
    <t>Opravy a udržování - vytvoření dvou nových cest v urnovém háji</t>
  </si>
  <si>
    <t>Opravy a udržování - oprava vstupní části hřbitova vč. navazujících stěn a oprava zřícené hřbitovní ohradní zdi a jejích poruch</t>
  </si>
  <si>
    <t>Ostatní neinvestiční výdaje jinde nezařazené-úprava hrobových míst</t>
  </si>
  <si>
    <t>Budovy, haly, stavby- obnova hřbitovní zdi zřícené po povodních r. 2013</t>
  </si>
  <si>
    <t xml:space="preserve">Budovy, haly, stavby- vybudování společného hrobu </t>
  </si>
  <si>
    <t>Pohřebnictví</t>
  </si>
  <si>
    <t>Konzultační, poradenské a právní služby</t>
  </si>
  <si>
    <t>Územní plánování</t>
  </si>
  <si>
    <t>Elektrická energie Golčova 28 a akce v Zámeckém parku</t>
  </si>
  <si>
    <t xml:space="preserve">Nákup ostatních služeb-vyjádření k sítím a ost.služby, přemístění sochy z Kostelního nám. a PD přemístění, geod. zaměření, geologické vyhodnocení umístění, statické posouzení a vlastní umístění
</t>
  </si>
  <si>
    <t>Opravy a udržování-odstranění vlhkosti v prostorách zázemí Zámeckého parku Golčova 28, vnitřní malba</t>
  </si>
  <si>
    <t>Budovy, haly, stavby: Zdravotní středisko K Libuši čp. 57-realizace stavby</t>
  </si>
  <si>
    <t>Budovy, haly, stavby: Zdravotní středisko K Libuši čp. 57 rok 2014: autorský dozor, zadávací řízení, pasport stavby, související studie, činnost koordinátora BOZP,TDI</t>
  </si>
  <si>
    <t>Budovy, haly, stavby: Zdravotní středisko K Libuši čp. 57 rok 2015: autorský dozor, zadávací řízení, související činnosti (PRE..), činnost koordinátora BOZP,TDI - Činnosti nad vlastní realizaci stavby celkem</t>
  </si>
  <si>
    <t xml:space="preserve">Komunální služby a územní rozvoj </t>
  </si>
  <si>
    <t>Nákup služeb</t>
  </si>
  <si>
    <t>Sběr a svoz komunálních odpadů</t>
  </si>
  <si>
    <t>Ochrana půdy a podz. vod proti infiltraci (odlučovač)</t>
  </si>
  <si>
    <t>Drobný hmotný dlouhodobý majetek-lavičky, kontejnery na textil, hrací prvky do 40,0 tis.</t>
  </si>
  <si>
    <t>Nákup materiálu- koše výměna, barvy, náhr. díly k mobiliáři..</t>
  </si>
  <si>
    <t>Nákup ostatních služeb - revize hřišť  a ostatní služby</t>
  </si>
  <si>
    <t xml:space="preserve">Nákup ostatních služeb -údržba zeleně v obci,výsadba stromů           </t>
  </si>
  <si>
    <t>Opravy a udržování 2014: údržba zeleně, obnova poškozených stromů-převedeno na pol. 5169</t>
  </si>
  <si>
    <t xml:space="preserve">Opravy a udržování 2015: opravy inventáře </t>
  </si>
  <si>
    <t>Nákup dlouhodobého hmotného majetku-protihluková stěna okolí rybníka Ohrada</t>
  </si>
  <si>
    <t>Nákup dlouhodobého hmotného majetku-Revitalizace okolí rybníka Ohrada-vlastní zdroje</t>
  </si>
  <si>
    <t>Nákup dlouhodobého hmotného majetku-Revitalizace okolí rybníka Ohrada-dotace HMP</t>
  </si>
  <si>
    <t>Péče o vzhled obcí a veřejnou zeleň</t>
  </si>
  <si>
    <t>Nákup materiálu-květiny jubilantům</t>
  </si>
  <si>
    <t>Služby pošt</t>
  </si>
  <si>
    <t>Nákup ostatních služeb-tisk Přání</t>
  </si>
  <si>
    <t>Neinvestiční transfery obecně prosp. společnostem-o.p.s. Žít spolu</t>
  </si>
  <si>
    <t>Neinvestiční transfery spolkům-o.s. Patron</t>
  </si>
  <si>
    <t>Neinvestiční transfery spolkům-o.s. Pro Kunratice</t>
  </si>
  <si>
    <t>Ostatní neinvestiční transfery obyvatelstvu-dárkové poukázky jubilantům</t>
  </si>
  <si>
    <t>Ostatní činnosti související se službami pro obyvatelstvo</t>
  </si>
  <si>
    <t>Dary obyvatelstvu</t>
  </si>
  <si>
    <t>Soc. pomoc osobám v hmotné nouzi</t>
  </si>
  <si>
    <t>Neinvestiční transfery spolkům -Adrenalin bez barier</t>
  </si>
  <si>
    <t>Ost. neinvestiční transfery neziskovým apod. organizacím-vlastní zdroje-MO STP Hornomlýnská, Rehabilitace Hornomlýnská</t>
  </si>
  <si>
    <t>Ostatní neinv. transfery neziskovým apod. organizacím-dotace HMP odvod z her-doplatek roku 2013</t>
  </si>
  <si>
    <t>Neinvestiční transfery spolkům -PC klub pro hendikepované Křižovatka</t>
  </si>
  <si>
    <t xml:space="preserve">Sociální rehabilitace </t>
  </si>
  <si>
    <t>Drobný hmotný dlouhodobý majetek - všeobecný (nábytek do chodeb Domu s chráněnými byty)</t>
  </si>
  <si>
    <t xml:space="preserve">                                                    - vybavení kanceláře správce</t>
  </si>
  <si>
    <t>Nákup ostatních služeb-akce pro obyvatele a drobné služby</t>
  </si>
  <si>
    <t>Nákup ostatních služeb - dodávka a instalace požárních hlásičů do bytů</t>
  </si>
  <si>
    <t>Nákup ostatních služeb - malování chodeb</t>
  </si>
  <si>
    <t>Opravy a udržování-oprava vytápění a ohřevu vody, výměna kotle</t>
  </si>
  <si>
    <t>Poskytnuté neinvestiční příspěvky a náhrady - poplatek OSA-hudba</t>
  </si>
  <si>
    <t>Domovy - Dům s chráněnými byty</t>
  </si>
  <si>
    <t xml:space="preserve">Nákup ostatních služeb-revize el. spotřebičů a ostatní </t>
  </si>
  <si>
    <t>Poskytnuté neinvestiční příspěvky a náhrady</t>
  </si>
  <si>
    <t>Ostatní služby a činnosti v oblasti soc. péče  /Klub seniorů/</t>
  </si>
  <si>
    <t>Ostatní neinvestiční transfery obyvatelstvu-příspěvek na posilovnu</t>
  </si>
  <si>
    <t>Bezpečnost a veřejný pořádek-Městská policie</t>
  </si>
  <si>
    <t>Ochranné pomůcky - vlastní zdroje</t>
  </si>
  <si>
    <t>Ochranné pomůcky - dotace HMP</t>
  </si>
  <si>
    <t>Ochranné pomůcky - dotace státní prostřednictvím HMP</t>
  </si>
  <si>
    <t>Drobný hmotný dlouhodobý majetek - vlastní zdroje</t>
  </si>
  <si>
    <t>Drobný hmotný dlouhodobý majetek - dotace HMP(čerpadlo do vozu Ford)</t>
  </si>
  <si>
    <t>Nákup materiálu - vlastní zdroje</t>
  </si>
  <si>
    <t>Nákup materiálu - dotace HMP</t>
  </si>
  <si>
    <t>Nákup materiálu - dotace státní prostřednictvím HMP</t>
  </si>
  <si>
    <t>Pohonné hmoty a maziva  - vlastní zdroje</t>
  </si>
  <si>
    <t>Pohonné hmoty a maziva  - dotace HMP</t>
  </si>
  <si>
    <t>Služby školení a vzdělávání - vlastní zdroje</t>
  </si>
  <si>
    <t>Služby školení a vzdělávání - dotace státní prostřednictvím HMP</t>
  </si>
  <si>
    <t>Nákup ostatních služeb - vlastní zdroje</t>
  </si>
  <si>
    <t>Nákup ostatních služeb - dotace HMP - revize dýchací techniky</t>
  </si>
  <si>
    <t>Nákup ostatních služeb - dotace HMP - úpravy vozu Ford</t>
  </si>
  <si>
    <t>Opravy a udržování  - vlastní zdroje</t>
  </si>
  <si>
    <t>Opravy a udržování  - dotace HMP - úprava automobilu Ford</t>
  </si>
  <si>
    <t>Budovy, haly, stavby-stavební úpravy-odvlhčení hasičské zbrojnice</t>
  </si>
  <si>
    <t>Požární ochrana dobrovolná část: vlastní zdroje 725,0 tis., dotace HMP 257,7 tis.</t>
  </si>
  <si>
    <t xml:space="preserve">Odměny členů zastupitelstev vč. členů výborů a komisí </t>
  </si>
  <si>
    <t>Drobný hmotný dlouhodobý majetek-notebooky 9ks</t>
  </si>
  <si>
    <t>Pohonné hmoty</t>
  </si>
  <si>
    <t>Programové vybavení-SW notebooky 9ks</t>
  </si>
  <si>
    <t>Cestovné</t>
  </si>
  <si>
    <t>Ost. neinvestiční transfery neziskovým apod. organizacím (kynologové, chovatelé)</t>
  </si>
  <si>
    <t>Náhrady mzdy v době nemoci</t>
  </si>
  <si>
    <t>Ostatní neinvestiční transfery obyvatelstvu</t>
  </si>
  <si>
    <t>Zastupitelstva obcí</t>
  </si>
  <si>
    <t>Volby do zastupitelstev územních samosprávných celků</t>
  </si>
  <si>
    <t>Volby do Evropského parlamentu</t>
  </si>
  <si>
    <t>Povinné pojistné na úrazové pojištění</t>
  </si>
  <si>
    <t>Knihy, učební pomůcky a tisk</t>
  </si>
  <si>
    <t>Poštovní služby</t>
  </si>
  <si>
    <t>Nájemné</t>
  </si>
  <si>
    <t>Služby školení a vzdělávání - vlastní zdroje MČ</t>
  </si>
  <si>
    <t xml:space="preserve">                           -neinv. dotace HMP-zkoušky odborné způsobilosti</t>
  </si>
  <si>
    <t>Nákup ostatních služeb a malování ÚMČ</t>
  </si>
  <si>
    <t>Nákup ostatních služeb - příspěvek na stravování - sociální fond</t>
  </si>
  <si>
    <t>Opravy a udržování - opravy sklepních prostor, zabezpeč. systému, nátěr oken, nátěr kašny, úprava venkovního zázemí objektu čp. 8, ostatní běžné</t>
  </si>
  <si>
    <t>Programové vybavení-ekonomické egendy</t>
  </si>
  <si>
    <t>Poskytnuté neinv. příspěvky a náhrady (např.sociální pohřeb)</t>
  </si>
  <si>
    <t>Nákup kolku</t>
  </si>
  <si>
    <t>Platby daní a poplatků státnímu rozpočtu</t>
  </si>
  <si>
    <t>Platby daní a poplatků krajům, obcím a st. fondům</t>
  </si>
  <si>
    <t>Ostatní neinvestiční transfery obyvatelstvu-sociální fond</t>
  </si>
  <si>
    <t>Činnost místní správy</t>
  </si>
  <si>
    <t>Služby peněžních ústavů</t>
  </si>
  <si>
    <t>Obecné příjmy a výdaje z finančních operací</t>
  </si>
  <si>
    <t>Služby peněžních ústavů (pojištění)</t>
  </si>
  <si>
    <t>pojištění funkčně nespecifikované</t>
  </si>
  <si>
    <t>Nespecifikované rezervy</t>
  </si>
  <si>
    <t>Ostatní činnosti</t>
  </si>
  <si>
    <t>Převody vlastním fondům-převody sociálnímu fondu obcí</t>
  </si>
  <si>
    <t>Převody vlastním rozpočtovým účtům:posílení ze sociálního fondu</t>
  </si>
  <si>
    <t xml:space="preserve">                                                              posílení z fondu DCHB</t>
  </si>
  <si>
    <t>Převody mezi statutárními městy (HMP) a jejich městskými obvody nebo částmi</t>
  </si>
  <si>
    <t>Převody vlastním fondům-převod do fondu Domu s chráněnými byty</t>
  </si>
  <si>
    <t>Převody vlastním fondům /konsolidace/</t>
  </si>
  <si>
    <t>VÝDAJE CELKEM vč. převodů vlastním fondům</t>
  </si>
  <si>
    <t>Konsolidace výdajů:</t>
  </si>
  <si>
    <t>Převody vlastním fondům- konsolidace výdajů celkem</t>
  </si>
  <si>
    <t>OBJEM VÝDAJU po konsolidaci</t>
  </si>
  <si>
    <t>REKAPITULACE:</t>
  </si>
  <si>
    <t>PŘÍJMY CELKEM vč. převodů z vlastních fondů a mezi HMP a MČ</t>
  </si>
  <si>
    <t>Výdaje běžné</t>
  </si>
  <si>
    <t>Výdaje kapitálové</t>
  </si>
  <si>
    <t xml:space="preserve">SALDO PŘÍJMU A VÝDAJU </t>
  </si>
  <si>
    <t>FINANCOVÁNÍ z úspor vlastních prostředků z předešlých let</t>
  </si>
  <si>
    <t>OBJEM PŘÍJMU po konsolidaci                                                                            (v roce 2015 není zahrnut příjem dotace-převod z HMP 23 247,00)</t>
  </si>
  <si>
    <t>Výdaje běžné po konsolidaci</t>
  </si>
  <si>
    <t xml:space="preserve">ROZPOČET ROKU 2015 </t>
  </si>
  <si>
    <t>Rozpočet byl schválen dne 11.3.2015 na 3. zasedání Zastupitelstva Městské části Praha-Kunratice</t>
  </si>
  <si>
    <t>Městská část PRAHA-KUNRATICE</t>
  </si>
  <si>
    <t>ROZPOČET - VÝDAJE 2015</t>
  </si>
  <si>
    <t>Výdaje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</si>
</sst>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u/>
      <sz val="10"/>
      <color indexed="30"/>
      <name val="Arial CE"/>
      <charset val="238"/>
    </font>
    <font>
      <b/>
      <sz val="11"/>
      <name val="Times New Roman"/>
      <family val="1"/>
      <charset val="238"/>
    </font>
    <font>
      <sz val="8"/>
      <name val="Arial CE"/>
      <charset val="238"/>
    </font>
    <font>
      <u/>
      <sz val="10"/>
      <color theme="10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sz val="11"/>
      <color indexed="10"/>
      <name val="Arial CE"/>
      <charset val="238"/>
    </font>
    <font>
      <sz val="10"/>
      <name val="Arial CE"/>
      <family val="2"/>
      <charset val="238"/>
    </font>
    <font>
      <i/>
      <sz val="11"/>
      <name val="Arial CE"/>
      <charset val="238"/>
    </font>
    <font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Border="1" applyAlignment="1">
      <alignment horizontal="center"/>
    </xf>
    <xf numFmtId="0" fontId="5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4" fontId="7" fillId="0" borderId="5" xfId="0" applyNumberFormat="1" applyFont="1" applyBorder="1"/>
    <xf numFmtId="0" fontId="7" fillId="0" borderId="6" xfId="0" applyFont="1" applyBorder="1" applyAlignment="1">
      <alignment horizontal="center"/>
    </xf>
    <xf numFmtId="4" fontId="9" fillId="0" borderId="5" xfId="0" applyNumberFormat="1" applyFont="1" applyBorder="1"/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/>
    <xf numFmtId="4" fontId="7" fillId="0" borderId="0" xfId="0" applyNumberFormat="1" applyFont="1"/>
    <xf numFmtId="0" fontId="7" fillId="0" borderId="0" xfId="0" applyFont="1"/>
    <xf numFmtId="0" fontId="8" fillId="0" borderId="2" xfId="0" applyFont="1" applyFill="1" applyBorder="1" applyAlignment="1">
      <alignment wrapText="1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" fontId="7" fillId="0" borderId="9" xfId="0" applyNumberFormat="1" applyFont="1" applyBorder="1"/>
    <xf numFmtId="0" fontId="7" fillId="0" borderId="16" xfId="0" applyFont="1" applyBorder="1" applyAlignment="1">
      <alignment wrapText="1"/>
    </xf>
    <xf numFmtId="0" fontId="7" fillId="0" borderId="16" xfId="0" applyFont="1" applyBorder="1" applyAlignment="1">
      <alignment horizontal="left" wrapText="1" readingOrder="1"/>
    </xf>
    <xf numFmtId="0" fontId="7" fillId="0" borderId="16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8" fillId="3" borderId="23" xfId="0" applyFont="1" applyFill="1" applyBorder="1" applyAlignment="1">
      <alignment wrapText="1"/>
    </xf>
    <xf numFmtId="4" fontId="7" fillId="0" borderId="1" xfId="0" applyNumberFormat="1" applyFont="1" applyBorder="1"/>
    <xf numFmtId="4" fontId="9" fillId="0" borderId="1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" fontId="6" fillId="0" borderId="0" xfId="0" applyNumberFormat="1" applyFont="1" applyFill="1"/>
    <xf numFmtId="0" fontId="0" fillId="0" borderId="0" xfId="0" applyFill="1"/>
    <xf numFmtId="0" fontId="8" fillId="0" borderId="26" xfId="0" applyFont="1" applyFill="1" applyBorder="1" applyAlignment="1">
      <alignment horizontal="left" wrapText="1"/>
    </xf>
    <xf numFmtId="4" fontId="7" fillId="0" borderId="12" xfId="0" applyNumberFormat="1" applyFont="1" applyBorder="1"/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wrapText="1"/>
    </xf>
    <xf numFmtId="0" fontId="7" fillId="0" borderId="10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8" fillId="0" borderId="27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1" xfId="0" applyFont="1" applyBorder="1" applyAlignment="1">
      <alignment wrapText="1"/>
    </xf>
    <xf numFmtId="4" fontId="8" fillId="3" borderId="29" xfId="0" applyNumberFormat="1" applyFont="1" applyFill="1" applyBorder="1"/>
    <xf numFmtId="4" fontId="8" fillId="0" borderId="10" xfId="0" applyNumberFormat="1" applyFont="1" applyFill="1" applyBorder="1"/>
    <xf numFmtId="4" fontId="8" fillId="0" borderId="1" xfId="0" applyNumberFormat="1" applyFont="1" applyFill="1" applyBorder="1"/>
    <xf numFmtId="4" fontId="7" fillId="0" borderId="28" xfId="0" applyNumberFormat="1" applyFont="1" applyBorder="1"/>
    <xf numFmtId="0" fontId="9" fillId="0" borderId="2" xfId="0" applyFont="1" applyFill="1" applyBorder="1" applyAlignment="1">
      <alignment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8" fillId="5" borderId="23" xfId="0" applyFont="1" applyFill="1" applyBorder="1" applyAlignment="1">
      <alignment wrapText="1"/>
    </xf>
    <xf numFmtId="4" fontId="8" fillId="5" borderId="29" xfId="0" applyNumberFormat="1" applyFont="1" applyFill="1" applyBorder="1"/>
    <xf numFmtId="4" fontId="9" fillId="0" borderId="12" xfId="0" applyNumberFormat="1" applyFont="1" applyBorder="1"/>
    <xf numFmtId="0" fontId="9" fillId="0" borderId="16" xfId="0" applyFont="1" applyBorder="1" applyAlignment="1">
      <alignment wrapText="1"/>
    </xf>
    <xf numFmtId="0" fontId="15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1" applyFont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0" fillId="4" borderId="25" xfId="0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wrapText="1"/>
    </xf>
    <xf numFmtId="0" fontId="0" fillId="4" borderId="0" xfId="0" applyFill="1" applyBorder="1"/>
    <xf numFmtId="0" fontId="8" fillId="0" borderId="0" xfId="0" applyFont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/>
    <xf numFmtId="0" fontId="7" fillId="0" borderId="25" xfId="0" applyFont="1" applyBorder="1"/>
    <xf numFmtId="0" fontId="5" fillId="2" borderId="17" xfId="0" applyFont="1" applyFill="1" applyBorder="1" applyAlignment="1">
      <alignment horizontal="center"/>
    </xf>
    <xf numFmtId="4" fontId="5" fillId="2" borderId="3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4" fontId="5" fillId="2" borderId="32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3" xfId="0" applyFont="1" applyBorder="1" applyAlignment="1">
      <alignment wrapText="1"/>
    </xf>
    <xf numFmtId="4" fontId="7" fillId="0" borderId="11" xfId="0" applyNumberFormat="1" applyFont="1" applyBorder="1"/>
    <xf numFmtId="4" fontId="7" fillId="0" borderId="15" xfId="0" applyNumberFormat="1" applyFont="1" applyBorder="1"/>
    <xf numFmtId="0" fontId="7" fillId="0" borderId="14" xfId="0" applyFont="1" applyBorder="1" applyAlignment="1">
      <alignment wrapText="1"/>
    </xf>
    <xf numFmtId="4" fontId="7" fillId="0" borderId="34" xfId="0" applyNumberFormat="1" applyFont="1" applyBorder="1"/>
    <xf numFmtId="4" fontId="7" fillId="0" borderId="5" xfId="0" applyNumberFormat="1" applyFont="1" applyFill="1" applyBorder="1"/>
    <xf numFmtId="4" fontId="7" fillId="0" borderId="4" xfId="0" applyNumberFormat="1" applyFont="1" applyBorder="1"/>
    <xf numFmtId="0" fontId="16" fillId="0" borderId="16" xfId="0" applyFont="1" applyBorder="1" applyAlignment="1">
      <alignment wrapText="1"/>
    </xf>
    <xf numFmtId="4" fontId="16" fillId="0" borderId="5" xfId="0" applyNumberFormat="1" applyFont="1" applyBorder="1"/>
    <xf numFmtId="0" fontId="17" fillId="0" borderId="0" xfId="0" applyFont="1"/>
    <xf numFmtId="4" fontId="17" fillId="0" borderId="0" xfId="0" applyNumberFormat="1" applyFont="1" applyBorder="1"/>
    <xf numFmtId="4" fontId="17" fillId="0" borderId="0" xfId="0" applyNumberFormat="1" applyFont="1"/>
    <xf numFmtId="4" fontId="0" fillId="0" borderId="0" xfId="0" applyNumberFormat="1" applyFont="1"/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wrapText="1"/>
    </xf>
    <xf numFmtId="4" fontId="9" fillId="0" borderId="4" xfId="0" applyNumberFormat="1" applyFont="1" applyBorder="1"/>
    <xf numFmtId="0" fontId="7" fillId="0" borderId="2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4" fontId="18" fillId="0" borderId="0" xfId="0" applyNumberFormat="1" applyFont="1"/>
    <xf numFmtId="0" fontId="7" fillId="0" borderId="7" xfId="0" applyFont="1" applyBorder="1" applyAlignment="1">
      <alignment wrapText="1"/>
    </xf>
    <xf numFmtId="4" fontId="8" fillId="0" borderId="1" xfId="0" applyNumberFormat="1" applyFont="1" applyBorder="1"/>
    <xf numFmtId="0" fontId="7" fillId="0" borderId="6" xfId="0" applyFont="1" applyBorder="1" applyAlignment="1">
      <alignment wrapText="1"/>
    </xf>
    <xf numFmtId="0" fontId="0" fillId="0" borderId="0" xfId="0" applyBorder="1"/>
    <xf numFmtId="0" fontId="7" fillId="0" borderId="14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6" fillId="0" borderId="0" xfId="0" applyFont="1" applyBorder="1"/>
    <xf numFmtId="0" fontId="6" fillId="0" borderId="0" xfId="0" applyFont="1"/>
    <xf numFmtId="4" fontId="6" fillId="0" borderId="0" xfId="0" applyNumberFormat="1" applyFont="1" applyBorder="1"/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wrapText="1"/>
    </xf>
    <xf numFmtId="4" fontId="8" fillId="0" borderId="4" xfId="0" applyNumberFormat="1" applyFont="1" applyBorder="1"/>
    <xf numFmtId="0" fontId="1" fillId="0" borderId="0" xfId="0" applyFont="1" applyBorder="1"/>
    <xf numFmtId="4" fontId="5" fillId="0" borderId="0" xfId="0" applyNumberFormat="1" applyFont="1"/>
    <xf numFmtId="4" fontId="1" fillId="0" borderId="0" xfId="0" applyNumberFormat="1" applyFont="1"/>
    <xf numFmtId="0" fontId="1" fillId="0" borderId="0" xfId="0" applyFont="1"/>
    <xf numFmtId="4" fontId="19" fillId="0" borderId="1" xfId="0" applyNumberFormat="1" applyFont="1" applyBorder="1"/>
    <xf numFmtId="0" fontId="0" fillId="0" borderId="0" xfId="0" applyFont="1" applyBorder="1"/>
    <xf numFmtId="0" fontId="0" fillId="0" borderId="0" xfId="0" applyFont="1"/>
    <xf numFmtId="0" fontId="7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4" fontId="5" fillId="0" borderId="0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5" fillId="0" borderId="0" xfId="0" applyFont="1" applyBorder="1"/>
    <xf numFmtId="0" fontId="4" fillId="0" borderId="14" xfId="0" applyFont="1" applyBorder="1" applyAlignment="1">
      <alignment wrapText="1"/>
    </xf>
    <xf numFmtId="4" fontId="16" fillId="0" borderId="13" xfId="0" applyNumberFormat="1" applyFont="1" applyBorder="1"/>
    <xf numFmtId="4" fontId="6" fillId="0" borderId="0" xfId="0" applyNumberFormat="1" applyFont="1" applyFill="1" applyBorder="1"/>
    <xf numFmtId="4" fontId="0" fillId="0" borderId="0" xfId="0" applyNumberFormat="1" applyFont="1" applyBorder="1"/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4" fontId="7" fillId="0" borderId="36" xfId="0" applyNumberFormat="1" applyFont="1" applyBorder="1"/>
    <xf numFmtId="4" fontId="7" fillId="0" borderId="38" xfId="0" applyNumberFormat="1" applyFont="1" applyBorder="1"/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7" xfId="0" applyFont="1" applyBorder="1" applyAlignment="1">
      <alignment wrapText="1"/>
    </xf>
    <xf numFmtId="4" fontId="8" fillId="0" borderId="36" xfId="0" applyNumberFormat="1" applyFont="1" applyBorder="1"/>
    <xf numFmtId="4" fontId="8" fillId="0" borderId="38" xfId="0" applyNumberFormat="1" applyFont="1" applyBorder="1"/>
    <xf numFmtId="0" fontId="7" fillId="0" borderId="35" xfId="0" applyFont="1" applyBorder="1" applyAlignment="1">
      <alignment horizontal="center"/>
    </xf>
    <xf numFmtId="0" fontId="7" fillId="0" borderId="35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8" fillId="0" borderId="14" xfId="0" applyFont="1" applyBorder="1" applyAlignment="1">
      <alignment horizontal="center"/>
    </xf>
    <xf numFmtId="0" fontId="7" fillId="0" borderId="2" xfId="0" applyFont="1" applyFill="1" applyBorder="1" applyAlignment="1">
      <alignment wrapText="1"/>
    </xf>
    <xf numFmtId="0" fontId="8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4" fontId="7" fillId="0" borderId="13" xfId="0" applyNumberFormat="1" applyFont="1" applyBorder="1"/>
    <xf numFmtId="4" fontId="7" fillId="0" borderId="8" xfId="0" applyNumberFormat="1" applyFont="1" applyBorder="1"/>
    <xf numFmtId="0" fontId="7" fillId="3" borderId="39" xfId="0" applyFont="1" applyFill="1" applyBorder="1" applyAlignment="1">
      <alignment horizontal="center"/>
    </xf>
    <xf numFmtId="4" fontId="8" fillId="3" borderId="23" xfId="0" applyNumberFormat="1" applyFont="1" applyFill="1" applyBorder="1" applyAlignment="1">
      <alignment wrapText="1"/>
    </xf>
    <xf numFmtId="4" fontId="9" fillId="3" borderId="24" xfId="0" applyNumberFormat="1" applyFont="1" applyFill="1" applyBorder="1"/>
    <xf numFmtId="0" fontId="8" fillId="0" borderId="35" xfId="0" applyFont="1" applyBorder="1" applyAlignment="1">
      <alignment wrapText="1"/>
    </xf>
    <xf numFmtId="4" fontId="9" fillId="0" borderId="34" xfId="0" applyNumberFormat="1" applyFont="1" applyBorder="1"/>
    <xf numFmtId="4" fontId="8" fillId="0" borderId="13" xfId="0" applyNumberFormat="1" applyFont="1" applyBorder="1"/>
    <xf numFmtId="4" fontId="8" fillId="0" borderId="8" xfId="0" applyNumberFormat="1" applyFont="1" applyBorder="1"/>
    <xf numFmtId="0" fontId="7" fillId="4" borderId="22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8" fillId="4" borderId="23" xfId="0" applyFont="1" applyFill="1" applyBorder="1" applyAlignment="1">
      <alignment wrapText="1"/>
    </xf>
    <xf numFmtId="4" fontId="8" fillId="4" borderId="29" xfId="0" applyNumberFormat="1" applyFont="1" applyFill="1" applyBorder="1"/>
    <xf numFmtId="4" fontId="8" fillId="4" borderId="24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4" fontId="8" fillId="0" borderId="0" xfId="0" applyNumberFormat="1" applyFont="1" applyFill="1" applyBorder="1"/>
    <xf numFmtId="0" fontId="8" fillId="0" borderId="0" xfId="0" applyFont="1" applyBorder="1" applyAlignment="1">
      <alignment wrapText="1"/>
    </xf>
    <xf numFmtId="4" fontId="9" fillId="0" borderId="0" xfId="0" applyNumberFormat="1" applyFont="1" applyBorder="1"/>
    <xf numFmtId="0" fontId="8" fillId="0" borderId="0" xfId="0" applyFont="1" applyAlignment="1">
      <alignment horizontal="center" wrapText="1"/>
    </xf>
    <xf numFmtId="0" fontId="8" fillId="2" borderId="29" xfId="0" applyFont="1" applyFill="1" applyBorder="1" applyAlignment="1">
      <alignment wrapText="1"/>
    </xf>
    <xf numFmtId="4" fontId="8" fillId="3" borderId="40" xfId="0" applyNumberFormat="1" applyFont="1" applyFill="1" applyBorder="1"/>
    <xf numFmtId="4" fontId="7" fillId="0" borderId="0" xfId="0" applyNumberFormat="1" applyFont="1" applyFill="1" applyBorder="1"/>
    <xf numFmtId="0" fontId="9" fillId="0" borderId="0" xfId="0" applyFont="1" applyAlignment="1">
      <alignment wrapText="1"/>
    </xf>
    <xf numFmtId="4" fontId="9" fillId="0" borderId="0" xfId="0" applyNumberFormat="1" applyFont="1"/>
    <xf numFmtId="4" fontId="8" fillId="2" borderId="29" xfId="0" applyNumberFormat="1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8" fillId="3" borderId="2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7" fillId="0" borderId="0" xfId="0" applyFont="1" applyAlignment="1">
      <alignment horizontal="center"/>
    </xf>
    <xf numFmtId="0" fontId="8" fillId="4" borderId="29" xfId="0" applyFont="1" applyFill="1" applyBorder="1" applyAlignment="1">
      <alignment wrapText="1"/>
    </xf>
    <xf numFmtId="4" fontId="8" fillId="5" borderId="40" xfId="0" applyNumberFormat="1" applyFont="1" applyFill="1" applyBorder="1"/>
    <xf numFmtId="0" fontId="8" fillId="0" borderId="0" xfId="0" applyFont="1" applyAlignment="1">
      <alignment wrapText="1"/>
    </xf>
    <xf numFmtId="4" fontId="8" fillId="0" borderId="25" xfId="0" applyNumberFormat="1" applyFont="1" applyFill="1" applyBorder="1"/>
    <xf numFmtId="4" fontId="7" fillId="0" borderId="0" xfId="0" applyNumberFormat="1" applyFont="1" applyAlignment="1">
      <alignment horizontal="center"/>
    </xf>
    <xf numFmtId="4" fontId="8" fillId="0" borderId="41" xfId="0" applyNumberFormat="1" applyFont="1" applyFill="1" applyBorder="1"/>
    <xf numFmtId="0" fontId="4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0" fontId="20" fillId="0" borderId="0" xfId="0" applyFont="1" applyAlignment="1">
      <alignment wrapText="1"/>
    </xf>
    <xf numFmtId="4" fontId="0" fillId="0" borderId="0" xfId="0" applyNumberFormat="1" applyAlignment="1">
      <alignment wrapText="1"/>
    </xf>
    <xf numFmtId="0" fontId="21" fillId="0" borderId="0" xfId="0" applyFont="1" applyAlignment="1">
      <alignment wrapText="1"/>
    </xf>
    <xf numFmtId="4" fontId="22" fillId="0" borderId="0" xfId="0" applyNumberFormat="1" applyFont="1" applyAlignment="1">
      <alignment horizontal="center"/>
    </xf>
    <xf numFmtId="0" fontId="22" fillId="0" borderId="0" xfId="0" applyFont="1" applyAlignment="1">
      <alignment wrapText="1"/>
    </xf>
    <xf numFmtId="4" fontId="22" fillId="0" borderId="0" xfId="0" applyNumberFormat="1" applyFont="1"/>
    <xf numFmtId="0" fontId="1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0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5" xfId="0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161925</xdr:colOff>
      <xdr:row>2</xdr:row>
      <xdr:rowOff>200025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5524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1</xdr:col>
      <xdr:colOff>190500</xdr:colOff>
      <xdr:row>3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609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showGridLines="0" showRuler="0" showWhiteSpace="0" view="pageLayout" zoomScaleNormal="100" workbookViewId="0">
      <selection sqref="A1:D2"/>
    </sheetView>
  </sheetViews>
  <sheetFormatPr defaultRowHeight="12.75" x14ac:dyDescent="0.2"/>
  <cols>
    <col min="1" max="1" width="7.7109375" style="1" customWidth="1"/>
    <col min="2" max="2" width="10" style="1" customWidth="1"/>
    <col min="3" max="3" width="68.5703125" style="6" customWidth="1"/>
    <col min="4" max="4" width="13.7109375" customWidth="1"/>
    <col min="5" max="5" width="13.42578125" style="5" bestFit="1" customWidth="1"/>
    <col min="6" max="6" width="11.7109375" bestFit="1" customWidth="1"/>
    <col min="9" max="9" width="13.5703125" customWidth="1"/>
  </cols>
  <sheetData>
    <row r="1" spans="1:5" ht="18" x14ac:dyDescent="0.25">
      <c r="A1" s="223" t="s">
        <v>294</v>
      </c>
      <c r="B1" s="223"/>
      <c r="C1" s="223"/>
      <c r="D1" s="66"/>
    </row>
    <row r="2" spans="1:5" ht="18" x14ac:dyDescent="0.25">
      <c r="A2" s="224" t="s">
        <v>292</v>
      </c>
      <c r="B2" s="224"/>
      <c r="C2" s="224"/>
      <c r="D2" s="224"/>
    </row>
    <row r="3" spans="1:5" ht="18" customHeight="1" x14ac:dyDescent="0.2">
      <c r="A3" s="67"/>
      <c r="B3" s="67"/>
      <c r="C3" s="66"/>
      <c r="D3" s="66"/>
    </row>
    <row r="4" spans="1:5" x14ac:dyDescent="0.2">
      <c r="A4" s="3"/>
      <c r="B4" s="3"/>
    </row>
    <row r="5" spans="1:5" ht="15.75" x14ac:dyDescent="0.25">
      <c r="A5" s="3"/>
      <c r="B5" s="3"/>
      <c r="C5" s="7"/>
      <c r="D5" s="77"/>
    </row>
    <row r="6" spans="1:5" ht="13.5" thickBot="1" x14ac:dyDescent="0.25">
      <c r="A6" s="3"/>
      <c r="B6" s="3"/>
      <c r="C6" s="9"/>
    </row>
    <row r="7" spans="1:5" ht="15" x14ac:dyDescent="0.25">
      <c r="A7" s="30" t="s">
        <v>1</v>
      </c>
      <c r="B7" s="31" t="s">
        <v>0</v>
      </c>
      <c r="C7" s="32" t="s">
        <v>6</v>
      </c>
      <c r="D7" s="41"/>
    </row>
    <row r="8" spans="1:5" ht="15.75" thickBot="1" x14ac:dyDescent="0.3">
      <c r="A8" s="33"/>
      <c r="B8" s="34"/>
      <c r="C8" s="35" t="s">
        <v>7</v>
      </c>
      <c r="D8" s="42" t="s">
        <v>5</v>
      </c>
    </row>
    <row r="9" spans="1:5" s="47" customFormat="1" ht="15" x14ac:dyDescent="0.25">
      <c r="A9" s="43"/>
      <c r="B9" s="44"/>
      <c r="C9" s="48" t="s">
        <v>48</v>
      </c>
      <c r="D9" s="45"/>
      <c r="E9" s="46"/>
    </row>
    <row r="10" spans="1:5" ht="14.25" x14ac:dyDescent="0.2">
      <c r="A10" s="10">
        <v>1341</v>
      </c>
      <c r="B10" s="11"/>
      <c r="C10" s="12" t="s">
        <v>3</v>
      </c>
      <c r="D10" s="39">
        <v>230</v>
      </c>
    </row>
    <row r="11" spans="1:5" ht="14.25" x14ac:dyDescent="0.2">
      <c r="A11" s="10">
        <v>1342</v>
      </c>
      <c r="B11" s="11"/>
      <c r="C11" s="12" t="s">
        <v>11</v>
      </c>
      <c r="D11" s="39">
        <v>110</v>
      </c>
    </row>
    <row r="12" spans="1:5" ht="14.25" x14ac:dyDescent="0.2">
      <c r="A12" s="10">
        <v>1343</v>
      </c>
      <c r="B12" s="11"/>
      <c r="C12" s="12" t="s">
        <v>4</v>
      </c>
      <c r="D12" s="39">
        <v>200</v>
      </c>
    </row>
    <row r="13" spans="1:5" ht="14.25" x14ac:dyDescent="0.2">
      <c r="A13" s="10">
        <v>1344</v>
      </c>
      <c r="B13" s="11"/>
      <c r="C13" s="12" t="s">
        <v>44</v>
      </c>
      <c r="D13" s="39">
        <v>0</v>
      </c>
    </row>
    <row r="14" spans="1:5" ht="14.25" x14ac:dyDescent="0.2">
      <c r="A14" s="10">
        <v>1345</v>
      </c>
      <c r="B14" s="11"/>
      <c r="C14" s="12" t="s">
        <v>8</v>
      </c>
      <c r="D14" s="39">
        <v>50</v>
      </c>
    </row>
    <row r="15" spans="1:5" ht="14.25" x14ac:dyDescent="0.2">
      <c r="A15" s="10">
        <v>1361</v>
      </c>
      <c r="B15" s="11"/>
      <c r="C15" s="12" t="s">
        <v>2</v>
      </c>
      <c r="D15" s="39">
        <v>130</v>
      </c>
    </row>
    <row r="16" spans="1:5" ht="14.25" x14ac:dyDescent="0.2">
      <c r="A16" s="10">
        <v>1511</v>
      </c>
      <c r="B16" s="11"/>
      <c r="C16" s="12" t="s">
        <v>28</v>
      </c>
      <c r="D16" s="39">
        <v>8000</v>
      </c>
    </row>
    <row r="17" spans="1:4" ht="15" x14ac:dyDescent="0.25">
      <c r="A17" s="10"/>
      <c r="B17" s="11"/>
      <c r="C17" s="13" t="s">
        <v>49</v>
      </c>
      <c r="D17" s="40">
        <f>SUM(D10:D16)</f>
        <v>8720</v>
      </c>
    </row>
    <row r="18" spans="1:4" ht="14.25" x14ac:dyDescent="0.2">
      <c r="A18" s="10"/>
      <c r="B18" s="11"/>
      <c r="C18" s="12"/>
      <c r="D18" s="39"/>
    </row>
    <row r="19" spans="1:4" ht="15" x14ac:dyDescent="0.25">
      <c r="A19" s="10"/>
      <c r="B19" s="11"/>
      <c r="C19" s="13" t="s">
        <v>50</v>
      </c>
      <c r="D19" s="39"/>
    </row>
    <row r="20" spans="1:4" ht="14.25" x14ac:dyDescent="0.2">
      <c r="A20" s="10">
        <v>2111</v>
      </c>
      <c r="B20" s="11">
        <v>3314</v>
      </c>
      <c r="C20" s="12" t="s">
        <v>16</v>
      </c>
      <c r="D20" s="39">
        <v>10</v>
      </c>
    </row>
    <row r="21" spans="1:4" ht="14.25" x14ac:dyDescent="0.2">
      <c r="A21" s="10">
        <v>2111</v>
      </c>
      <c r="B21" s="11">
        <v>3632</v>
      </c>
      <c r="C21" s="12" t="s">
        <v>17</v>
      </c>
      <c r="D21" s="39">
        <v>10</v>
      </c>
    </row>
    <row r="22" spans="1:4" ht="14.25" x14ac:dyDescent="0.2">
      <c r="A22" s="10">
        <v>2112</v>
      </c>
      <c r="B22" s="11">
        <v>3319</v>
      </c>
      <c r="C22" s="12" t="s">
        <v>21</v>
      </c>
      <c r="D22" s="39">
        <v>15</v>
      </c>
    </row>
    <row r="23" spans="1:4" ht="14.25" x14ac:dyDescent="0.2">
      <c r="A23" s="10">
        <v>2141</v>
      </c>
      <c r="B23" s="11">
        <v>6310</v>
      </c>
      <c r="C23" s="12" t="s">
        <v>9</v>
      </c>
      <c r="D23" s="39">
        <v>90</v>
      </c>
    </row>
    <row r="24" spans="1:4" ht="14.25" x14ac:dyDescent="0.2">
      <c r="A24" s="10">
        <v>2221</v>
      </c>
      <c r="B24" s="11">
        <v>6402</v>
      </c>
      <c r="C24" s="12" t="s">
        <v>15</v>
      </c>
      <c r="D24" s="39">
        <v>0</v>
      </c>
    </row>
    <row r="25" spans="1:4" ht="28.5" x14ac:dyDescent="0.2">
      <c r="A25" s="10">
        <v>2221</v>
      </c>
      <c r="B25" s="11">
        <v>6402</v>
      </c>
      <c r="C25" s="12" t="s">
        <v>26</v>
      </c>
      <c r="D25" s="39">
        <v>0</v>
      </c>
    </row>
    <row r="26" spans="1:4" ht="14.25" x14ac:dyDescent="0.2">
      <c r="A26" s="10">
        <v>2322</v>
      </c>
      <c r="B26" s="15">
        <v>6171</v>
      </c>
      <c r="C26" s="12" t="s">
        <v>27</v>
      </c>
      <c r="D26" s="39">
        <v>0</v>
      </c>
    </row>
    <row r="27" spans="1:4" ht="14.25" x14ac:dyDescent="0.2">
      <c r="A27" s="10">
        <v>2324</v>
      </c>
      <c r="B27" s="11">
        <v>6112</v>
      </c>
      <c r="C27" s="12" t="s">
        <v>22</v>
      </c>
      <c r="D27" s="39">
        <v>0</v>
      </c>
    </row>
    <row r="28" spans="1:4" ht="14.25" x14ac:dyDescent="0.2">
      <c r="A28" s="10">
        <v>2324</v>
      </c>
      <c r="B28" s="11">
        <v>6171</v>
      </c>
      <c r="C28" s="12" t="s">
        <v>12</v>
      </c>
      <c r="D28" s="39">
        <f>66+22+46+46+25+5</f>
        <v>210</v>
      </c>
    </row>
    <row r="29" spans="1:4" ht="14.25" x14ac:dyDescent="0.2">
      <c r="A29" s="10">
        <v>2329</v>
      </c>
      <c r="B29" s="11">
        <v>6171</v>
      </c>
      <c r="C29" s="12" t="s">
        <v>24</v>
      </c>
      <c r="D29" s="39">
        <v>0</v>
      </c>
    </row>
    <row r="30" spans="1:4" ht="15" x14ac:dyDescent="0.25">
      <c r="A30" s="10"/>
      <c r="B30" s="11"/>
      <c r="C30" s="13" t="s">
        <v>51</v>
      </c>
      <c r="D30" s="40">
        <f>SUM(D20:D29)</f>
        <v>335</v>
      </c>
    </row>
    <row r="31" spans="1:4" ht="15" x14ac:dyDescent="0.25">
      <c r="A31" s="10"/>
      <c r="B31" s="11"/>
      <c r="C31" s="13"/>
      <c r="D31" s="40"/>
    </row>
    <row r="32" spans="1:4" ht="15" x14ac:dyDescent="0.25">
      <c r="A32" s="10"/>
      <c r="B32" s="11"/>
      <c r="C32" s="13" t="s">
        <v>52</v>
      </c>
      <c r="D32" s="40"/>
    </row>
    <row r="33" spans="1:4" ht="14.25" x14ac:dyDescent="0.2">
      <c r="A33" s="10">
        <v>3121</v>
      </c>
      <c r="B33" s="11">
        <v>3326</v>
      </c>
      <c r="C33" s="12" t="s">
        <v>33</v>
      </c>
      <c r="D33" s="39">
        <v>0</v>
      </c>
    </row>
    <row r="34" spans="1:4" ht="15" x14ac:dyDescent="0.25">
      <c r="A34" s="10"/>
      <c r="B34" s="11"/>
      <c r="C34" s="13" t="s">
        <v>34</v>
      </c>
      <c r="D34" s="40">
        <f>SUM(D33)</f>
        <v>0</v>
      </c>
    </row>
    <row r="35" spans="1:4" ht="15" x14ac:dyDescent="0.25">
      <c r="A35" s="10"/>
      <c r="B35" s="11"/>
      <c r="C35" s="13"/>
      <c r="D35" s="39"/>
    </row>
    <row r="36" spans="1:4" ht="15" x14ac:dyDescent="0.25">
      <c r="A36" s="10"/>
      <c r="B36" s="11"/>
      <c r="C36" s="13" t="s">
        <v>54</v>
      </c>
      <c r="D36" s="39"/>
    </row>
    <row r="37" spans="1:4" ht="28.5" x14ac:dyDescent="0.2">
      <c r="A37" s="10">
        <v>4111</v>
      </c>
      <c r="B37" s="11"/>
      <c r="C37" s="12" t="s">
        <v>42</v>
      </c>
      <c r="D37" s="39">
        <v>0</v>
      </c>
    </row>
    <row r="38" spans="1:4" ht="28.5" x14ac:dyDescent="0.2">
      <c r="A38" s="10">
        <v>4111</v>
      </c>
      <c r="B38" s="11"/>
      <c r="C38" s="12" t="s">
        <v>43</v>
      </c>
      <c r="D38" s="39">
        <v>0</v>
      </c>
    </row>
    <row r="39" spans="1:4" ht="14.25" x14ac:dyDescent="0.2">
      <c r="A39" s="10">
        <v>4112</v>
      </c>
      <c r="B39" s="11"/>
      <c r="C39" s="12" t="s">
        <v>13</v>
      </c>
      <c r="D39" s="39">
        <v>0</v>
      </c>
    </row>
    <row r="40" spans="1:4" ht="14.25" x14ac:dyDescent="0.2">
      <c r="A40" s="10">
        <v>4121</v>
      </c>
      <c r="B40" s="11"/>
      <c r="C40" s="12" t="s">
        <v>19</v>
      </c>
      <c r="D40" s="39"/>
    </row>
    <row r="41" spans="1:4" ht="14.25" x14ac:dyDescent="0.2">
      <c r="A41" s="10"/>
      <c r="B41" s="11"/>
      <c r="C41" s="27" t="s">
        <v>18</v>
      </c>
      <c r="D41" s="39">
        <v>0</v>
      </c>
    </row>
    <row r="42" spans="1:4" ht="14.25" x14ac:dyDescent="0.2">
      <c r="A42" s="10"/>
      <c r="B42" s="11"/>
      <c r="C42" s="27" t="s">
        <v>20</v>
      </c>
      <c r="D42" s="39">
        <v>0</v>
      </c>
    </row>
    <row r="43" spans="1:4" ht="28.5" x14ac:dyDescent="0.2">
      <c r="A43" s="10"/>
      <c r="B43" s="11"/>
      <c r="C43" s="28" t="s">
        <v>45</v>
      </c>
      <c r="D43" s="39">
        <v>0</v>
      </c>
    </row>
    <row r="44" spans="1:4" ht="14.25" x14ac:dyDescent="0.2">
      <c r="A44" s="10"/>
      <c r="B44" s="11"/>
      <c r="C44" s="27" t="s">
        <v>31</v>
      </c>
      <c r="D44" s="39">
        <v>0</v>
      </c>
    </row>
    <row r="45" spans="1:4" ht="14.25" x14ac:dyDescent="0.2">
      <c r="A45" s="10"/>
      <c r="B45" s="11"/>
      <c r="C45" s="27" t="s">
        <v>35</v>
      </c>
      <c r="D45" s="39">
        <v>0</v>
      </c>
    </row>
    <row r="46" spans="1:4" ht="14.25" x14ac:dyDescent="0.2">
      <c r="A46" s="10"/>
      <c r="B46" s="11"/>
      <c r="C46" s="27" t="s">
        <v>29</v>
      </c>
      <c r="D46" s="39">
        <v>0</v>
      </c>
    </row>
    <row r="47" spans="1:4" ht="14.25" x14ac:dyDescent="0.2">
      <c r="A47" s="10"/>
      <c r="B47" s="11"/>
      <c r="C47" s="29" t="s">
        <v>46</v>
      </c>
      <c r="D47" s="39">
        <v>0</v>
      </c>
    </row>
    <row r="48" spans="1:4" ht="14.25" x14ac:dyDescent="0.2">
      <c r="A48" s="10"/>
      <c r="B48" s="11"/>
      <c r="C48" s="27" t="s">
        <v>32</v>
      </c>
      <c r="D48" s="39">
        <v>0</v>
      </c>
    </row>
    <row r="49" spans="1:6" ht="14.25" x14ac:dyDescent="0.2">
      <c r="A49" s="10"/>
      <c r="B49" s="11"/>
      <c r="C49" s="27" t="s">
        <v>38</v>
      </c>
      <c r="D49" s="39">
        <v>0</v>
      </c>
    </row>
    <row r="50" spans="1:6" ht="14.25" x14ac:dyDescent="0.2">
      <c r="A50" s="10">
        <v>4122</v>
      </c>
      <c r="B50" s="11"/>
      <c r="C50" s="12" t="s">
        <v>36</v>
      </c>
      <c r="D50" s="39">
        <v>0</v>
      </c>
    </row>
    <row r="51" spans="1:6" ht="14.25" x14ac:dyDescent="0.2">
      <c r="A51" s="10"/>
      <c r="B51" s="11"/>
      <c r="C51" s="12" t="s">
        <v>37</v>
      </c>
      <c r="D51" s="39">
        <v>0</v>
      </c>
    </row>
    <row r="52" spans="1:6" ht="28.5" x14ac:dyDescent="0.2">
      <c r="A52" s="10">
        <v>4131</v>
      </c>
      <c r="B52" s="11">
        <v>6330</v>
      </c>
      <c r="C52" s="12" t="s">
        <v>25</v>
      </c>
      <c r="D52" s="39">
        <f>11500+100</f>
        <v>11600</v>
      </c>
    </row>
    <row r="53" spans="1:6" ht="28.5" x14ac:dyDescent="0.2">
      <c r="A53" s="10">
        <v>4131</v>
      </c>
      <c r="B53" s="11"/>
      <c r="C53" s="12" t="s">
        <v>40</v>
      </c>
      <c r="D53" s="39">
        <v>0</v>
      </c>
    </row>
    <row r="54" spans="1:6" ht="28.5" x14ac:dyDescent="0.2">
      <c r="A54" s="10">
        <v>4131</v>
      </c>
      <c r="B54" s="11"/>
      <c r="C54" s="12" t="s">
        <v>41</v>
      </c>
      <c r="D54" s="39">
        <v>0</v>
      </c>
    </row>
    <row r="55" spans="1:6" ht="14.25" x14ac:dyDescent="0.2">
      <c r="A55" s="10">
        <v>4133</v>
      </c>
      <c r="B55" s="15">
        <v>6330</v>
      </c>
      <c r="C55" s="12" t="s">
        <v>14</v>
      </c>
      <c r="D55" s="39">
        <v>554</v>
      </c>
    </row>
    <row r="56" spans="1:6" ht="14.25" x14ac:dyDescent="0.2">
      <c r="A56" s="24">
        <v>4134</v>
      </c>
      <c r="B56" s="25">
        <v>6330</v>
      </c>
      <c r="C56" s="27" t="s">
        <v>10</v>
      </c>
      <c r="D56" s="49"/>
    </row>
    <row r="57" spans="1:6" ht="14.25" x14ac:dyDescent="0.2">
      <c r="A57" s="50"/>
      <c r="B57" s="51"/>
      <c r="C57" s="52" t="s">
        <v>56</v>
      </c>
      <c r="D57" s="49">
        <v>250</v>
      </c>
    </row>
    <row r="58" spans="1:6" ht="14.25" x14ac:dyDescent="0.2">
      <c r="A58" s="50"/>
      <c r="B58" s="51"/>
      <c r="C58" s="52" t="s">
        <v>23</v>
      </c>
      <c r="D58" s="49">
        <v>0</v>
      </c>
    </row>
    <row r="59" spans="1:6" ht="14.25" x14ac:dyDescent="0.2">
      <c r="A59" s="50">
        <v>4139</v>
      </c>
      <c r="B59" s="51">
        <v>6330</v>
      </c>
      <c r="C59" s="52" t="s">
        <v>57</v>
      </c>
      <c r="D59" s="49">
        <v>300</v>
      </c>
    </row>
    <row r="60" spans="1:6" ht="28.5" x14ac:dyDescent="0.2">
      <c r="A60" s="10">
        <v>4137</v>
      </c>
      <c r="B60" s="15">
        <v>6330</v>
      </c>
      <c r="C60" s="27" t="s">
        <v>62</v>
      </c>
      <c r="D60" s="39">
        <v>218</v>
      </c>
    </row>
    <row r="61" spans="1:6" ht="28.5" x14ac:dyDescent="0.2">
      <c r="A61" s="24">
        <v>4137</v>
      </c>
      <c r="B61" s="25">
        <v>6330</v>
      </c>
      <c r="C61" s="27" t="s">
        <v>61</v>
      </c>
      <c r="D61" s="49">
        <v>23029</v>
      </c>
    </row>
    <row r="62" spans="1:6" ht="14.25" x14ac:dyDescent="0.2">
      <c r="A62" s="10">
        <v>4221</v>
      </c>
      <c r="B62" s="11"/>
      <c r="C62" s="12" t="s">
        <v>30</v>
      </c>
      <c r="D62" s="39">
        <v>0</v>
      </c>
    </row>
    <row r="63" spans="1:6" ht="28.5" x14ac:dyDescent="0.2">
      <c r="A63" s="10">
        <v>4221</v>
      </c>
      <c r="B63" s="11"/>
      <c r="C63" s="12" t="s">
        <v>39</v>
      </c>
      <c r="D63" s="39">
        <v>0</v>
      </c>
    </row>
    <row r="64" spans="1:6" ht="15" x14ac:dyDescent="0.25">
      <c r="A64" s="10"/>
      <c r="B64" s="11"/>
      <c r="C64" s="13" t="s">
        <v>55</v>
      </c>
      <c r="D64" s="40">
        <f>SUM(D37:D63)</f>
        <v>35951</v>
      </c>
      <c r="F64" s="2"/>
    </row>
    <row r="65" spans="1:5" ht="15" thickBot="1" x14ac:dyDescent="0.25">
      <c r="A65" s="17"/>
      <c r="B65" s="18"/>
      <c r="C65" s="8"/>
      <c r="D65" s="26"/>
    </row>
    <row r="66" spans="1:5" ht="30.75" thickBot="1" x14ac:dyDescent="0.3">
      <c r="A66" s="36"/>
      <c r="B66" s="37"/>
      <c r="C66" s="38" t="s">
        <v>60</v>
      </c>
      <c r="D66" s="61">
        <f>D17+D30+D33+D64</f>
        <v>45006</v>
      </c>
    </row>
    <row r="67" spans="1:5" s="47" customFormat="1" ht="15" x14ac:dyDescent="0.25">
      <c r="A67" s="53"/>
      <c r="B67" s="54"/>
      <c r="C67" s="55"/>
      <c r="D67" s="62"/>
      <c r="E67" s="46"/>
    </row>
    <row r="68" spans="1:5" s="47" customFormat="1" ht="15" x14ac:dyDescent="0.25">
      <c r="A68" s="56"/>
      <c r="B68" s="57"/>
      <c r="C68" s="23" t="s">
        <v>53</v>
      </c>
      <c r="D68" s="63"/>
      <c r="E68" s="46"/>
    </row>
    <row r="69" spans="1:5" s="47" customFormat="1" ht="14.25" x14ac:dyDescent="0.2">
      <c r="A69" s="10">
        <v>4133</v>
      </c>
      <c r="B69" s="15">
        <v>6330</v>
      </c>
      <c r="C69" s="12" t="s">
        <v>14</v>
      </c>
      <c r="D69" s="39">
        <v>554</v>
      </c>
      <c r="E69" s="46"/>
    </row>
    <row r="70" spans="1:5" s="47" customFormat="1" ht="14.25" x14ac:dyDescent="0.2">
      <c r="A70" s="24">
        <v>4134</v>
      </c>
      <c r="B70" s="25">
        <v>6330</v>
      </c>
      <c r="C70" s="27" t="s">
        <v>10</v>
      </c>
      <c r="D70" s="49"/>
      <c r="E70" s="46"/>
    </row>
    <row r="71" spans="1:5" ht="14.25" x14ac:dyDescent="0.2">
      <c r="A71" s="50"/>
      <c r="B71" s="51"/>
      <c r="C71" s="52" t="s">
        <v>56</v>
      </c>
      <c r="D71" s="49">
        <v>250</v>
      </c>
    </row>
    <row r="72" spans="1:5" ht="14.25" x14ac:dyDescent="0.2">
      <c r="A72" s="50"/>
      <c r="B72" s="51"/>
      <c r="C72" s="52" t="s">
        <v>23</v>
      </c>
      <c r="D72" s="49">
        <v>0</v>
      </c>
    </row>
    <row r="73" spans="1:5" ht="14.25" x14ac:dyDescent="0.2">
      <c r="A73" s="50">
        <v>4139</v>
      </c>
      <c r="B73" s="51">
        <v>6330</v>
      </c>
      <c r="C73" s="52" t="s">
        <v>57</v>
      </c>
      <c r="D73" s="49">
        <v>299</v>
      </c>
    </row>
    <row r="74" spans="1:5" ht="30" x14ac:dyDescent="0.25">
      <c r="A74" s="24">
        <v>4137</v>
      </c>
      <c r="B74" s="25">
        <v>6330</v>
      </c>
      <c r="C74" s="73" t="s">
        <v>62</v>
      </c>
      <c r="D74" s="72">
        <v>218</v>
      </c>
    </row>
    <row r="75" spans="1:5" ht="30" x14ac:dyDescent="0.25">
      <c r="A75" s="24">
        <v>4137</v>
      </c>
      <c r="B75" s="25">
        <v>6330</v>
      </c>
      <c r="C75" s="73" t="s">
        <v>61</v>
      </c>
      <c r="D75" s="72">
        <v>23029</v>
      </c>
    </row>
    <row r="76" spans="1:5" ht="15" x14ac:dyDescent="0.25">
      <c r="A76" s="24"/>
      <c r="B76" s="25"/>
      <c r="C76" s="73"/>
      <c r="D76" s="72"/>
    </row>
    <row r="77" spans="1:5" ht="30" x14ac:dyDescent="0.25">
      <c r="A77" s="56"/>
      <c r="B77" s="57"/>
      <c r="C77" s="65" t="s">
        <v>58</v>
      </c>
      <c r="D77" s="63">
        <f>SUM(D69:D75)</f>
        <v>24350</v>
      </c>
    </row>
    <row r="78" spans="1:5" ht="15" thickBot="1" x14ac:dyDescent="0.25">
      <c r="A78" s="58"/>
      <c r="B78" s="59"/>
      <c r="C78" s="60"/>
      <c r="D78" s="64"/>
    </row>
    <row r="79" spans="1:5" ht="15.75" thickBot="1" x14ac:dyDescent="0.3">
      <c r="A79" s="68"/>
      <c r="B79" s="69"/>
      <c r="C79" s="70" t="s">
        <v>59</v>
      </c>
      <c r="D79" s="71">
        <f>D66-D77</f>
        <v>20656</v>
      </c>
    </row>
    <row r="80" spans="1:5" ht="14.25" x14ac:dyDescent="0.2">
      <c r="A80" s="19"/>
      <c r="B80" s="19"/>
      <c r="C80" s="8"/>
      <c r="D80" s="22"/>
    </row>
    <row r="81" spans="1:4" ht="12.75" customHeight="1" x14ac:dyDescent="0.2">
      <c r="A81" s="225"/>
      <c r="B81" s="225"/>
      <c r="C81" s="225"/>
      <c r="D81" s="225"/>
    </row>
    <row r="82" spans="1:4" x14ac:dyDescent="0.2">
      <c r="A82" s="225"/>
      <c r="B82" s="225"/>
      <c r="C82" s="225"/>
      <c r="D82" s="225"/>
    </row>
    <row r="83" spans="1:4" x14ac:dyDescent="0.2">
      <c r="A83" s="225"/>
      <c r="B83" s="225"/>
      <c r="C83" s="225"/>
      <c r="D83" s="225"/>
    </row>
    <row r="84" spans="1:4" x14ac:dyDescent="0.2">
      <c r="A84" s="225"/>
      <c r="B84" s="225"/>
      <c r="C84" s="225"/>
      <c r="D84" s="225"/>
    </row>
    <row r="85" spans="1:4" x14ac:dyDescent="0.2">
      <c r="A85" s="225"/>
      <c r="B85" s="225"/>
      <c r="C85" s="225"/>
      <c r="D85" s="225"/>
    </row>
    <row r="87" spans="1:4" ht="14.25" x14ac:dyDescent="0.2">
      <c r="C87" s="79" t="s">
        <v>64</v>
      </c>
    </row>
    <row r="88" spans="1:4" x14ac:dyDescent="0.2">
      <c r="C88" s="80" t="s">
        <v>293</v>
      </c>
    </row>
    <row r="89" spans="1:4" x14ac:dyDescent="0.2">
      <c r="C89" s="81" t="s">
        <v>65</v>
      </c>
    </row>
    <row r="90" spans="1:4" x14ac:dyDescent="0.2">
      <c r="C90" s="74"/>
    </row>
    <row r="91" spans="1:4" x14ac:dyDescent="0.2">
      <c r="C91" s="78" t="s">
        <v>63</v>
      </c>
    </row>
  </sheetData>
  <mergeCells count="3">
    <mergeCell ref="A1:C1"/>
    <mergeCell ref="A2:D2"/>
    <mergeCell ref="A81:D85"/>
  </mergeCells>
  <phoneticPr fontId="14" type="noConversion"/>
  <hyperlinks>
    <hyperlink ref="C89" r:id="rId1" display="http://www.praha-kunratice.cz/"/>
  </hyperlinks>
  <pageMargins left="0.70866141732283472" right="0.70866141732283472" top="0.78740157480314965" bottom="0.78740157480314965" header="0.31496062992125984" footer="0.31496062992125984"/>
  <pageSetup paperSize="9" scale="80" fitToHeight="10" orientation="landscape" r:id="rId2"/>
  <headerFooter differentFirst="1">
    <oddHeader xml:space="preserve">&amp;C          
</oddHeader>
    <oddFooter>&amp;CStránka &amp;P</oddFooter>
    <firstHeader>&amp;L11.3.2015</firstHeader>
    <firstFooter>&amp;CStránka 1</first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0"/>
  <sheetViews>
    <sheetView tabSelected="1" topLeftCell="A313" workbookViewId="0">
      <selection activeCell="C322" sqref="C322"/>
    </sheetView>
  </sheetViews>
  <sheetFormatPr defaultRowHeight="12.75" x14ac:dyDescent="0.2"/>
  <cols>
    <col min="1" max="1" width="7.7109375" style="75" customWidth="1"/>
    <col min="2" max="2" width="7.140625" style="75" customWidth="1"/>
    <col min="3" max="3" width="69.5703125" style="6" customWidth="1"/>
    <col min="4" max="4" width="15.28515625" customWidth="1"/>
    <col min="5" max="5" width="12.28515625" customWidth="1"/>
    <col min="6" max="6" width="20.42578125" customWidth="1"/>
    <col min="7" max="7" width="16.140625" style="5" customWidth="1"/>
    <col min="8" max="8" width="11.85546875" style="2" bestFit="1" customWidth="1"/>
    <col min="9" max="10" width="11.7109375" style="2" bestFit="1" customWidth="1"/>
    <col min="11" max="11" width="9.140625" style="2"/>
  </cols>
  <sheetData>
    <row r="1" spans="1:11" ht="18" x14ac:dyDescent="0.25">
      <c r="A1" s="226" t="s">
        <v>294</v>
      </c>
      <c r="B1" s="226"/>
      <c r="C1" s="226"/>
      <c r="D1" s="82"/>
      <c r="E1" s="83"/>
    </row>
    <row r="2" spans="1:11" ht="18" x14ac:dyDescent="0.25">
      <c r="A2" s="227" t="s">
        <v>295</v>
      </c>
      <c r="B2" s="227"/>
      <c r="C2" s="227"/>
      <c r="D2" s="227"/>
      <c r="E2" s="228"/>
    </row>
    <row r="3" spans="1:11" x14ac:dyDescent="0.2">
      <c r="A3" s="84"/>
      <c r="B3" s="84"/>
      <c r="C3" s="85"/>
      <c r="D3" s="86"/>
      <c r="E3" s="83"/>
    </row>
    <row r="4" spans="1:11" ht="15.75" x14ac:dyDescent="0.25">
      <c r="A4" s="19"/>
      <c r="B4" s="19"/>
      <c r="C4" s="87"/>
      <c r="D4" s="229"/>
      <c r="E4" s="230"/>
    </row>
    <row r="5" spans="1:11" ht="15" thickBot="1" x14ac:dyDescent="0.25">
      <c r="A5" s="88"/>
      <c r="B5" s="88"/>
      <c r="C5" s="89"/>
      <c r="D5" s="90"/>
      <c r="E5" s="91"/>
    </row>
    <row r="6" spans="1:11" s="76" customFormat="1" ht="15" x14ac:dyDescent="0.25">
      <c r="A6" s="30" t="s">
        <v>0</v>
      </c>
      <c r="B6" s="31" t="s">
        <v>1</v>
      </c>
      <c r="C6" s="32" t="s">
        <v>66</v>
      </c>
      <c r="D6" s="92" t="s">
        <v>296</v>
      </c>
      <c r="E6" s="93" t="s">
        <v>47</v>
      </c>
      <c r="G6" s="94"/>
      <c r="H6" s="95"/>
      <c r="I6" s="95"/>
      <c r="J6" s="95"/>
      <c r="K6" s="95"/>
    </row>
    <row r="7" spans="1:11" ht="15.75" thickBot="1" x14ac:dyDescent="0.3">
      <c r="A7" s="96"/>
      <c r="B7" s="97"/>
      <c r="C7" s="35" t="s">
        <v>67</v>
      </c>
      <c r="D7" s="98" t="s">
        <v>5</v>
      </c>
      <c r="E7" s="99" t="s">
        <v>5</v>
      </c>
    </row>
    <row r="8" spans="1:11" ht="14.25" x14ac:dyDescent="0.2">
      <c r="A8" s="100">
        <v>2212</v>
      </c>
      <c r="B8" s="101">
        <v>5011</v>
      </c>
      <c r="C8" s="102" t="s">
        <v>68</v>
      </c>
      <c r="D8" s="104">
        <v>165</v>
      </c>
      <c r="E8" s="103"/>
    </row>
    <row r="9" spans="1:11" ht="14.25" x14ac:dyDescent="0.2">
      <c r="A9" s="24">
        <v>2212</v>
      </c>
      <c r="B9" s="25">
        <v>5021</v>
      </c>
      <c r="C9" s="105" t="s">
        <v>69</v>
      </c>
      <c r="D9" s="107">
        <v>130</v>
      </c>
      <c r="E9" s="108"/>
    </row>
    <row r="10" spans="1:11" ht="14.25" x14ac:dyDescent="0.2">
      <c r="A10" s="24">
        <v>2212</v>
      </c>
      <c r="B10" s="25">
        <v>5031</v>
      </c>
      <c r="C10" s="105" t="s">
        <v>70</v>
      </c>
      <c r="D10" s="107">
        <v>76</v>
      </c>
      <c r="E10" s="108"/>
    </row>
    <row r="11" spans="1:11" ht="14.25" x14ac:dyDescent="0.2">
      <c r="A11" s="24">
        <v>2212</v>
      </c>
      <c r="B11" s="25">
        <v>5032</v>
      </c>
      <c r="C11" s="105" t="s">
        <v>71</v>
      </c>
      <c r="D11" s="14">
        <v>27</v>
      </c>
      <c r="E11" s="108"/>
    </row>
    <row r="12" spans="1:11" ht="14.25" x14ac:dyDescent="0.2">
      <c r="A12" s="24">
        <v>2212</v>
      </c>
      <c r="B12" s="25">
        <v>5134</v>
      </c>
      <c r="C12" s="105" t="s">
        <v>72</v>
      </c>
      <c r="D12" s="14">
        <v>6</v>
      </c>
      <c r="E12" s="108"/>
    </row>
    <row r="13" spans="1:11" ht="14.25" x14ac:dyDescent="0.2">
      <c r="A13" s="24">
        <v>2212</v>
      </c>
      <c r="B13" s="25">
        <v>5137</v>
      </c>
      <c r="C13" s="105" t="s">
        <v>73</v>
      </c>
      <c r="D13" s="14">
        <v>10</v>
      </c>
      <c r="E13" s="108"/>
    </row>
    <row r="14" spans="1:11" ht="14.25" x14ac:dyDescent="0.2">
      <c r="A14" s="24">
        <v>2212</v>
      </c>
      <c r="B14" s="25">
        <v>5139</v>
      </c>
      <c r="C14" s="105" t="s">
        <v>74</v>
      </c>
      <c r="D14" s="14">
        <v>10</v>
      </c>
      <c r="E14" s="108"/>
    </row>
    <row r="15" spans="1:11" ht="14.25" x14ac:dyDescent="0.2">
      <c r="A15" s="24">
        <v>2212</v>
      </c>
      <c r="B15" s="25">
        <v>5156</v>
      </c>
      <c r="C15" s="105" t="s">
        <v>75</v>
      </c>
      <c r="D15" s="14">
        <v>7</v>
      </c>
      <c r="E15" s="108"/>
    </row>
    <row r="16" spans="1:11" ht="28.5" x14ac:dyDescent="0.2">
      <c r="A16" s="24">
        <v>2212</v>
      </c>
      <c r="B16" s="25">
        <v>5169</v>
      </c>
      <c r="C16" s="105" t="s">
        <v>76</v>
      </c>
      <c r="D16" s="14"/>
      <c r="E16" s="108"/>
    </row>
    <row r="17" spans="1:11" ht="14.25" x14ac:dyDescent="0.2">
      <c r="A17" s="24"/>
      <c r="B17" s="25"/>
      <c r="C17" s="105" t="s">
        <v>77</v>
      </c>
      <c r="D17" s="14">
        <v>1000</v>
      </c>
      <c r="E17" s="108"/>
    </row>
    <row r="18" spans="1:11" ht="28.5" x14ac:dyDescent="0.2">
      <c r="A18" s="24"/>
      <c r="B18" s="25"/>
      <c r="C18" s="105" t="s">
        <v>78</v>
      </c>
      <c r="D18" s="14">
        <v>300</v>
      </c>
      <c r="E18" s="108"/>
    </row>
    <row r="19" spans="1:11" ht="14.25" x14ac:dyDescent="0.2">
      <c r="A19" s="24">
        <v>2212</v>
      </c>
      <c r="B19" s="25">
        <v>5169</v>
      </c>
      <c r="C19" s="105" t="s">
        <v>79</v>
      </c>
      <c r="D19" s="14"/>
      <c r="E19" s="108"/>
    </row>
    <row r="20" spans="1:11" ht="28.5" x14ac:dyDescent="0.2">
      <c r="A20" s="24">
        <v>2212</v>
      </c>
      <c r="B20" s="25">
        <v>5171</v>
      </c>
      <c r="C20" s="105" t="s">
        <v>80</v>
      </c>
      <c r="D20" s="14"/>
      <c r="E20" s="108"/>
    </row>
    <row r="21" spans="1:11" ht="28.5" x14ac:dyDescent="0.2">
      <c r="A21" s="24"/>
      <c r="B21" s="25"/>
      <c r="C21" s="105" t="s">
        <v>81</v>
      </c>
      <c r="D21" s="14">
        <v>1100</v>
      </c>
      <c r="E21" s="108"/>
    </row>
    <row r="22" spans="1:11" ht="14.25" x14ac:dyDescent="0.2">
      <c r="A22" s="24"/>
      <c r="B22" s="25"/>
      <c r="C22" s="105" t="s">
        <v>82</v>
      </c>
      <c r="D22" s="14">
        <v>435</v>
      </c>
      <c r="E22" s="108"/>
    </row>
    <row r="23" spans="1:11" ht="14.25" x14ac:dyDescent="0.2">
      <c r="A23" s="24">
        <v>2212</v>
      </c>
      <c r="B23" s="25">
        <v>5171</v>
      </c>
      <c r="C23" s="105" t="s">
        <v>83</v>
      </c>
      <c r="D23" s="14"/>
      <c r="E23" s="108"/>
    </row>
    <row r="24" spans="1:11" ht="28.5" x14ac:dyDescent="0.2">
      <c r="A24" s="24">
        <v>2212</v>
      </c>
      <c r="B24" s="25">
        <v>5365</v>
      </c>
      <c r="C24" s="109" t="s">
        <v>84</v>
      </c>
      <c r="D24" s="14">
        <v>0</v>
      </c>
      <c r="E24" s="108"/>
    </row>
    <row r="25" spans="1:11" s="111" customFormat="1" ht="14.25" x14ac:dyDescent="0.2">
      <c r="A25" s="24">
        <v>2212</v>
      </c>
      <c r="B25" s="25">
        <v>5424</v>
      </c>
      <c r="C25" s="27" t="s">
        <v>85</v>
      </c>
      <c r="D25" s="110">
        <v>10</v>
      </c>
      <c r="E25" s="108"/>
      <c r="G25" s="112"/>
      <c r="H25" s="113"/>
      <c r="I25" s="113"/>
      <c r="J25" s="113"/>
      <c r="K25" s="113"/>
    </row>
    <row r="26" spans="1:11" ht="28.5" x14ac:dyDescent="0.2">
      <c r="A26" s="24">
        <v>2212</v>
      </c>
      <c r="B26" s="25">
        <v>6121</v>
      </c>
      <c r="C26" s="27" t="s">
        <v>86</v>
      </c>
      <c r="D26" s="14">
        <v>0</v>
      </c>
      <c r="E26" s="108"/>
    </row>
    <row r="27" spans="1:11" ht="28.5" x14ac:dyDescent="0.2">
      <c r="A27" s="24">
        <v>2212</v>
      </c>
      <c r="B27" s="25">
        <v>6121</v>
      </c>
      <c r="C27" s="27" t="s">
        <v>87</v>
      </c>
      <c r="D27" s="14">
        <v>60</v>
      </c>
      <c r="E27" s="108"/>
    </row>
    <row r="28" spans="1:11" ht="28.5" x14ac:dyDescent="0.2">
      <c r="A28" s="24">
        <v>2212</v>
      </c>
      <c r="B28" s="25">
        <v>6121</v>
      </c>
      <c r="C28" s="27" t="s">
        <v>88</v>
      </c>
      <c r="D28" s="14">
        <v>0</v>
      </c>
      <c r="E28" s="108"/>
      <c r="G28" s="114"/>
    </row>
    <row r="29" spans="1:11" ht="42.75" x14ac:dyDescent="0.2">
      <c r="A29" s="24">
        <v>2212</v>
      </c>
      <c r="B29" s="25">
        <v>6121</v>
      </c>
      <c r="C29" s="27" t="s">
        <v>89</v>
      </c>
      <c r="D29" s="14">
        <f>755+50</f>
        <v>805</v>
      </c>
      <c r="E29" s="108"/>
    </row>
    <row r="30" spans="1:11" ht="14.25" x14ac:dyDescent="0.2">
      <c r="A30" s="24">
        <v>2212</v>
      </c>
      <c r="B30" s="25">
        <v>6122</v>
      </c>
      <c r="C30" s="27" t="s">
        <v>90</v>
      </c>
      <c r="D30" s="14">
        <v>0</v>
      </c>
      <c r="E30" s="108"/>
    </row>
    <row r="31" spans="1:11" ht="15" x14ac:dyDescent="0.25">
      <c r="A31" s="115">
        <v>2212</v>
      </c>
      <c r="B31" s="25"/>
      <c r="C31" s="116" t="s">
        <v>91</v>
      </c>
      <c r="D31" s="16">
        <f>SUM(D8:D30)</f>
        <v>4141</v>
      </c>
      <c r="E31" s="117">
        <f>D31</f>
        <v>4141</v>
      </c>
    </row>
    <row r="32" spans="1:11" ht="14.25" x14ac:dyDescent="0.2">
      <c r="A32" s="10"/>
      <c r="B32" s="11"/>
      <c r="C32" s="118"/>
      <c r="D32" s="14"/>
      <c r="E32" s="108"/>
    </row>
    <row r="33" spans="1:8" ht="14.25" x14ac:dyDescent="0.2">
      <c r="A33" s="10">
        <v>2310</v>
      </c>
      <c r="B33" s="11">
        <v>5171</v>
      </c>
      <c r="C33" s="118" t="s">
        <v>92</v>
      </c>
      <c r="D33" s="14">
        <v>50</v>
      </c>
      <c r="E33" s="108"/>
    </row>
    <row r="34" spans="1:8" ht="15" x14ac:dyDescent="0.25">
      <c r="A34" s="119">
        <v>2310</v>
      </c>
      <c r="B34" s="120"/>
      <c r="C34" s="121" t="s">
        <v>93</v>
      </c>
      <c r="D34" s="16">
        <f>SUM(D33)</f>
        <v>50</v>
      </c>
      <c r="E34" s="117">
        <f>D33</f>
        <v>50</v>
      </c>
    </row>
    <row r="35" spans="1:8" ht="14.25" x14ac:dyDescent="0.2">
      <c r="A35" s="10"/>
      <c r="B35" s="11"/>
      <c r="C35" s="118"/>
      <c r="D35" s="14"/>
      <c r="E35" s="108"/>
    </row>
    <row r="36" spans="1:8" ht="14.25" x14ac:dyDescent="0.2">
      <c r="A36" s="10">
        <v>2321</v>
      </c>
      <c r="B36" s="11">
        <v>5139</v>
      </c>
      <c r="C36" s="118" t="s">
        <v>74</v>
      </c>
      <c r="D36" s="14">
        <v>10</v>
      </c>
      <c r="E36" s="108"/>
    </row>
    <row r="37" spans="1:8" ht="14.25" x14ac:dyDescent="0.2">
      <c r="A37" s="10">
        <v>2321</v>
      </c>
      <c r="B37" s="11">
        <v>5169</v>
      </c>
      <c r="C37" s="118" t="s">
        <v>94</v>
      </c>
      <c r="D37" s="14">
        <v>135</v>
      </c>
      <c r="E37" s="108"/>
    </row>
    <row r="38" spans="1:8" ht="14.25" x14ac:dyDescent="0.2">
      <c r="A38" s="10">
        <v>2321</v>
      </c>
      <c r="B38" s="11">
        <v>5171</v>
      </c>
      <c r="C38" s="118" t="s">
        <v>95</v>
      </c>
      <c r="D38" s="14">
        <v>90</v>
      </c>
      <c r="E38" s="108"/>
    </row>
    <row r="39" spans="1:8" ht="14.25" x14ac:dyDescent="0.2">
      <c r="A39" s="10">
        <v>2321</v>
      </c>
      <c r="B39" s="11">
        <v>5171</v>
      </c>
      <c r="C39" s="118" t="s">
        <v>96</v>
      </c>
      <c r="D39" s="14">
        <f>1415</f>
        <v>1415</v>
      </c>
      <c r="E39" s="108"/>
    </row>
    <row r="40" spans="1:8" ht="15" x14ac:dyDescent="0.25">
      <c r="A40" s="119">
        <v>2321</v>
      </c>
      <c r="B40" s="120"/>
      <c r="C40" s="121" t="s">
        <v>97</v>
      </c>
      <c r="D40" s="16">
        <f>SUM(D36:D39)</f>
        <v>1650</v>
      </c>
      <c r="E40" s="117">
        <f>D40</f>
        <v>1650</v>
      </c>
    </row>
    <row r="41" spans="1:8" ht="14.25" x14ac:dyDescent="0.2">
      <c r="A41" s="10"/>
      <c r="B41" s="11"/>
      <c r="C41" s="118"/>
      <c r="D41" s="14"/>
      <c r="E41" s="108"/>
    </row>
    <row r="42" spans="1:8" ht="14.25" x14ac:dyDescent="0.2">
      <c r="A42" s="10">
        <v>2334</v>
      </c>
      <c r="B42" s="11">
        <v>5154</v>
      </c>
      <c r="C42" s="118" t="s">
        <v>98</v>
      </c>
      <c r="D42" s="14">
        <v>0</v>
      </c>
      <c r="E42" s="108"/>
      <c r="G42" s="114"/>
    </row>
    <row r="43" spans="1:8" ht="14.25" x14ac:dyDescent="0.2">
      <c r="A43" s="10">
        <v>2334</v>
      </c>
      <c r="B43" s="11">
        <v>5169</v>
      </c>
      <c r="C43" s="118" t="s">
        <v>99</v>
      </c>
      <c r="D43" s="14">
        <v>4</v>
      </c>
      <c r="E43" s="108"/>
      <c r="G43" s="114"/>
      <c r="H43" s="122"/>
    </row>
    <row r="44" spans="1:8" ht="14.25" x14ac:dyDescent="0.2">
      <c r="A44" s="10">
        <v>2334</v>
      </c>
      <c r="B44" s="11">
        <v>5171</v>
      </c>
      <c r="C44" s="118" t="s">
        <v>100</v>
      </c>
      <c r="D44" s="39">
        <v>15</v>
      </c>
      <c r="E44" s="108"/>
      <c r="G44" s="114"/>
      <c r="H44" s="122"/>
    </row>
    <row r="45" spans="1:8" ht="28.5" x14ac:dyDescent="0.2">
      <c r="A45" s="10">
        <v>2334</v>
      </c>
      <c r="B45" s="11">
        <v>5171</v>
      </c>
      <c r="C45" s="123" t="s">
        <v>101</v>
      </c>
      <c r="D45" s="39">
        <v>200</v>
      </c>
      <c r="E45" s="108"/>
    </row>
    <row r="46" spans="1:8" ht="15" x14ac:dyDescent="0.25">
      <c r="A46" s="119">
        <v>2334</v>
      </c>
      <c r="B46" s="120"/>
      <c r="C46" s="121" t="s">
        <v>102</v>
      </c>
      <c r="D46" s="124">
        <f>SUM(D42:D45)</f>
        <v>219</v>
      </c>
      <c r="E46" s="117">
        <f>D46</f>
        <v>219</v>
      </c>
      <c r="G46" s="114"/>
    </row>
    <row r="47" spans="1:8" ht="14.25" x14ac:dyDescent="0.2">
      <c r="A47" s="10"/>
      <c r="B47" s="11"/>
      <c r="C47" s="118"/>
      <c r="D47" s="39"/>
      <c r="E47" s="108"/>
    </row>
    <row r="48" spans="1:8" ht="14.25" x14ac:dyDescent="0.2">
      <c r="A48" s="10">
        <v>3111</v>
      </c>
      <c r="B48" s="11">
        <v>5169</v>
      </c>
      <c r="C48" s="118" t="s">
        <v>103</v>
      </c>
      <c r="D48" s="39">
        <v>25</v>
      </c>
      <c r="E48" s="108"/>
    </row>
    <row r="49" spans="1:11" ht="14.25" x14ac:dyDescent="0.2">
      <c r="A49" s="10">
        <v>3111</v>
      </c>
      <c r="B49" s="11">
        <v>5194</v>
      </c>
      <c r="C49" s="118" t="s">
        <v>104</v>
      </c>
      <c r="D49" s="39">
        <v>5</v>
      </c>
      <c r="E49" s="108"/>
    </row>
    <row r="50" spans="1:11" ht="28.5" x14ac:dyDescent="0.2">
      <c r="A50" s="10">
        <v>3111</v>
      </c>
      <c r="B50" s="11">
        <v>5331</v>
      </c>
      <c r="C50" s="118" t="s">
        <v>105</v>
      </c>
      <c r="D50" s="39">
        <v>1484</v>
      </c>
      <c r="E50" s="108"/>
    </row>
    <row r="51" spans="1:11" ht="28.5" x14ac:dyDescent="0.2">
      <c r="A51" s="10">
        <v>3111</v>
      </c>
      <c r="B51" s="11">
        <v>5336</v>
      </c>
      <c r="C51" s="118" t="s">
        <v>106</v>
      </c>
      <c r="D51" s="39">
        <v>0</v>
      </c>
      <c r="E51" s="108"/>
    </row>
    <row r="52" spans="1:11" ht="15" x14ac:dyDescent="0.25">
      <c r="A52" s="119">
        <v>3111</v>
      </c>
      <c r="B52" s="120"/>
      <c r="C52" s="121" t="s">
        <v>107</v>
      </c>
      <c r="D52" s="40">
        <f>SUM(D48:D51)</f>
        <v>1514</v>
      </c>
      <c r="E52" s="117">
        <f>D52</f>
        <v>1514</v>
      </c>
    </row>
    <row r="53" spans="1:11" ht="15" x14ac:dyDescent="0.25">
      <c r="A53" s="119"/>
      <c r="B53" s="120"/>
      <c r="C53" s="121"/>
      <c r="D53" s="40"/>
      <c r="E53" s="117"/>
    </row>
    <row r="54" spans="1:11" ht="14.25" x14ac:dyDescent="0.2">
      <c r="A54" s="10">
        <v>3113</v>
      </c>
      <c r="B54" s="15">
        <v>5169</v>
      </c>
      <c r="C54" s="125" t="s">
        <v>108</v>
      </c>
      <c r="D54" s="39">
        <v>32</v>
      </c>
      <c r="E54" s="108"/>
      <c r="F54" s="126"/>
    </row>
    <row r="55" spans="1:11" ht="14.25" x14ac:dyDescent="0.2">
      <c r="A55" s="24">
        <v>3113</v>
      </c>
      <c r="B55" s="25">
        <v>5194</v>
      </c>
      <c r="C55" s="105" t="s">
        <v>104</v>
      </c>
      <c r="D55" s="39">
        <v>30</v>
      </c>
      <c r="E55" s="108"/>
      <c r="F55" s="126"/>
    </row>
    <row r="56" spans="1:11" ht="28.5" x14ac:dyDescent="0.2">
      <c r="A56" s="24">
        <v>3113</v>
      </c>
      <c r="B56" s="25">
        <v>5331</v>
      </c>
      <c r="C56" s="105" t="s">
        <v>105</v>
      </c>
      <c r="D56" s="39">
        <v>4400</v>
      </c>
      <c r="E56" s="108"/>
      <c r="F56" s="126"/>
    </row>
    <row r="57" spans="1:11" ht="28.5" x14ac:dyDescent="0.2">
      <c r="A57" s="24"/>
      <c r="B57" s="25"/>
      <c r="C57" s="105" t="s">
        <v>109</v>
      </c>
      <c r="D57" s="39">
        <v>1000</v>
      </c>
      <c r="E57" s="108"/>
      <c r="F57" s="126"/>
    </row>
    <row r="58" spans="1:11" ht="14.25" x14ac:dyDescent="0.2">
      <c r="A58" s="24">
        <v>3113</v>
      </c>
      <c r="B58" s="25">
        <v>5336</v>
      </c>
      <c r="C58" s="105" t="s">
        <v>110</v>
      </c>
      <c r="D58" s="39"/>
      <c r="E58" s="108"/>
      <c r="F58" s="126"/>
    </row>
    <row r="59" spans="1:11" ht="14.25" x14ac:dyDescent="0.2">
      <c r="A59" s="24"/>
      <c r="B59" s="25"/>
      <c r="C59" s="27" t="s">
        <v>111</v>
      </c>
      <c r="D59" s="39">
        <v>0</v>
      </c>
      <c r="E59" s="108"/>
      <c r="F59" s="126"/>
    </row>
    <row r="60" spans="1:11" ht="14.25" x14ac:dyDescent="0.2">
      <c r="A60" s="24"/>
      <c r="B60" s="25"/>
      <c r="C60" s="27" t="s">
        <v>112</v>
      </c>
      <c r="D60" s="39">
        <v>0</v>
      </c>
      <c r="E60" s="108"/>
      <c r="F60" s="126"/>
    </row>
    <row r="61" spans="1:11" ht="14.25" x14ac:dyDescent="0.2">
      <c r="A61" s="24"/>
      <c r="B61" s="25"/>
      <c r="C61" s="27" t="s">
        <v>113</v>
      </c>
      <c r="D61" s="39">
        <v>0</v>
      </c>
      <c r="E61" s="108"/>
      <c r="F61" s="126"/>
    </row>
    <row r="62" spans="1:11" ht="28.5" x14ac:dyDescent="0.2">
      <c r="A62" s="24">
        <v>3113</v>
      </c>
      <c r="B62" s="25">
        <v>5336</v>
      </c>
      <c r="C62" s="127" t="s">
        <v>114</v>
      </c>
      <c r="D62" s="39">
        <v>0</v>
      </c>
      <c r="E62" s="108"/>
      <c r="F62" s="126"/>
    </row>
    <row r="63" spans="1:11" ht="28.5" x14ac:dyDescent="0.2">
      <c r="A63" s="24"/>
      <c r="B63" s="25"/>
      <c r="C63" s="128" t="s">
        <v>115</v>
      </c>
      <c r="D63" s="39">
        <v>0</v>
      </c>
      <c r="E63" s="108"/>
      <c r="F63" s="126"/>
    </row>
    <row r="64" spans="1:11" s="130" customFormat="1" ht="28.5" x14ac:dyDescent="0.2">
      <c r="A64" s="24">
        <v>3113</v>
      </c>
      <c r="B64" s="25">
        <v>6121</v>
      </c>
      <c r="C64" s="27" t="s">
        <v>116</v>
      </c>
      <c r="D64" s="39"/>
      <c r="E64" s="108"/>
      <c r="F64" s="129"/>
      <c r="G64" s="5"/>
      <c r="H64" s="5"/>
      <c r="I64" s="5"/>
      <c r="J64" s="5"/>
      <c r="K64" s="5"/>
    </row>
    <row r="65" spans="1:11" s="130" customFormat="1" ht="28.5" x14ac:dyDescent="0.2">
      <c r="A65" s="24">
        <v>3113</v>
      </c>
      <c r="B65" s="25">
        <v>6121</v>
      </c>
      <c r="C65" s="27" t="s">
        <v>117</v>
      </c>
      <c r="D65" s="39"/>
      <c r="E65" s="108"/>
      <c r="F65" s="129"/>
      <c r="G65" s="5"/>
      <c r="H65" s="5"/>
      <c r="I65" s="5"/>
      <c r="J65" s="5"/>
      <c r="K65" s="5"/>
    </row>
    <row r="66" spans="1:11" s="130" customFormat="1" ht="42.75" x14ac:dyDescent="0.2">
      <c r="A66" s="24">
        <v>3113</v>
      </c>
      <c r="B66" s="25">
        <v>6121</v>
      </c>
      <c r="C66" s="27" t="s">
        <v>118</v>
      </c>
      <c r="D66" s="39">
        <v>20000</v>
      </c>
      <c r="E66" s="108"/>
      <c r="F66" s="129"/>
      <c r="G66" s="20"/>
      <c r="H66" s="5"/>
      <c r="I66" s="5"/>
      <c r="J66" s="5"/>
      <c r="K66" s="5"/>
    </row>
    <row r="67" spans="1:11" s="130" customFormat="1" ht="28.5" x14ac:dyDescent="0.2">
      <c r="A67" s="24">
        <v>3113</v>
      </c>
      <c r="B67" s="25">
        <v>6121</v>
      </c>
      <c r="C67" s="127" t="s">
        <v>119</v>
      </c>
      <c r="D67" s="39">
        <v>150</v>
      </c>
      <c r="E67" s="108"/>
      <c r="F67" s="129"/>
      <c r="G67" s="131"/>
      <c r="H67" s="5"/>
      <c r="I67" s="5"/>
      <c r="J67" s="5"/>
      <c r="K67" s="5"/>
    </row>
    <row r="68" spans="1:11" s="130" customFormat="1" ht="15" x14ac:dyDescent="0.25">
      <c r="A68" s="132">
        <v>3113</v>
      </c>
      <c r="B68" s="133"/>
      <c r="C68" s="134" t="s">
        <v>120</v>
      </c>
      <c r="D68" s="40">
        <f>SUM(D54:D67)</f>
        <v>25612</v>
      </c>
      <c r="E68" s="117">
        <f>D68</f>
        <v>25612</v>
      </c>
      <c r="F68" s="129"/>
      <c r="G68" s="5"/>
      <c r="H68" s="5"/>
      <c r="I68" s="5"/>
      <c r="J68" s="5"/>
      <c r="K68" s="5"/>
    </row>
    <row r="69" spans="1:11" ht="15" x14ac:dyDescent="0.25">
      <c r="A69" s="119"/>
      <c r="B69" s="120"/>
      <c r="C69" s="121"/>
      <c r="D69" s="39"/>
      <c r="E69" s="108"/>
      <c r="F69" s="126"/>
    </row>
    <row r="70" spans="1:11" ht="14.25" x14ac:dyDescent="0.2">
      <c r="A70" s="135">
        <v>3314</v>
      </c>
      <c r="B70" s="136">
        <v>5021</v>
      </c>
      <c r="C70" s="137" t="s">
        <v>121</v>
      </c>
      <c r="D70" s="39">
        <v>260</v>
      </c>
      <c r="E70" s="108"/>
      <c r="F70" s="126"/>
    </row>
    <row r="71" spans="1:11" ht="14.25" x14ac:dyDescent="0.2">
      <c r="A71" s="135">
        <v>3314</v>
      </c>
      <c r="B71" s="136">
        <v>5031</v>
      </c>
      <c r="C71" s="137" t="s">
        <v>122</v>
      </c>
      <c r="D71" s="39">
        <v>65</v>
      </c>
      <c r="E71" s="108"/>
      <c r="F71" s="126"/>
    </row>
    <row r="72" spans="1:11" ht="14.25" x14ac:dyDescent="0.2">
      <c r="A72" s="135">
        <v>3314</v>
      </c>
      <c r="B72" s="136">
        <v>5032</v>
      </c>
      <c r="C72" s="137" t="s">
        <v>71</v>
      </c>
      <c r="D72" s="39">
        <v>24</v>
      </c>
      <c r="E72" s="108"/>
      <c r="F72" s="126"/>
    </row>
    <row r="73" spans="1:11" ht="14.25" x14ac:dyDescent="0.2">
      <c r="A73" s="135">
        <v>3314</v>
      </c>
      <c r="B73" s="136">
        <v>5136</v>
      </c>
      <c r="C73" s="137" t="s">
        <v>123</v>
      </c>
      <c r="D73" s="39">
        <v>35</v>
      </c>
      <c r="E73" s="108"/>
      <c r="F73" s="126"/>
    </row>
    <row r="74" spans="1:11" ht="14.25" x14ac:dyDescent="0.2">
      <c r="A74" s="135"/>
      <c r="B74" s="136"/>
      <c r="C74" s="137" t="s">
        <v>124</v>
      </c>
      <c r="D74" s="39">
        <v>0</v>
      </c>
      <c r="E74" s="108"/>
      <c r="F74" s="126"/>
    </row>
    <row r="75" spans="1:11" ht="14.25" x14ac:dyDescent="0.2">
      <c r="A75" s="135">
        <v>3314</v>
      </c>
      <c r="B75" s="136">
        <v>5137</v>
      </c>
      <c r="C75" s="137" t="s">
        <v>125</v>
      </c>
      <c r="D75" s="39">
        <v>6</v>
      </c>
      <c r="E75" s="108"/>
      <c r="F75" s="126"/>
    </row>
    <row r="76" spans="1:11" ht="14.25" x14ac:dyDescent="0.2">
      <c r="A76" s="10">
        <v>3314</v>
      </c>
      <c r="B76" s="15">
        <v>5139</v>
      </c>
      <c r="C76" s="125" t="s">
        <v>74</v>
      </c>
      <c r="D76" s="39">
        <v>5</v>
      </c>
      <c r="E76" s="108"/>
      <c r="F76" s="126"/>
    </row>
    <row r="77" spans="1:11" ht="14.25" x14ac:dyDescent="0.2">
      <c r="A77" s="10">
        <v>3314</v>
      </c>
      <c r="B77" s="15">
        <v>5151</v>
      </c>
      <c r="C77" s="125" t="s">
        <v>126</v>
      </c>
      <c r="D77" s="39">
        <v>11</v>
      </c>
      <c r="E77" s="108"/>
      <c r="F77" s="126"/>
    </row>
    <row r="78" spans="1:11" ht="14.25" x14ac:dyDescent="0.2">
      <c r="A78" s="10">
        <v>3314</v>
      </c>
      <c r="B78" s="15">
        <v>5153</v>
      </c>
      <c r="C78" s="125" t="s">
        <v>127</v>
      </c>
      <c r="D78" s="39">
        <v>100</v>
      </c>
      <c r="E78" s="108"/>
      <c r="F78" s="126"/>
    </row>
    <row r="79" spans="1:11" ht="14.25" x14ac:dyDescent="0.2">
      <c r="A79" s="10">
        <v>3314</v>
      </c>
      <c r="B79" s="15">
        <v>5154</v>
      </c>
      <c r="C79" s="125" t="s">
        <v>98</v>
      </c>
      <c r="D79" s="39">
        <v>40</v>
      </c>
      <c r="E79" s="108"/>
      <c r="F79" s="126"/>
    </row>
    <row r="80" spans="1:11" ht="14.25" x14ac:dyDescent="0.2">
      <c r="A80" s="10">
        <v>3314</v>
      </c>
      <c r="B80" s="15">
        <v>5162</v>
      </c>
      <c r="C80" s="125" t="s">
        <v>128</v>
      </c>
      <c r="D80" s="39">
        <v>14</v>
      </c>
      <c r="E80" s="108"/>
      <c r="F80" s="126"/>
    </row>
    <row r="81" spans="1:11" ht="14.25" x14ac:dyDescent="0.2">
      <c r="A81" s="10">
        <v>3314</v>
      </c>
      <c r="B81" s="15">
        <v>5168</v>
      </c>
      <c r="C81" s="125" t="s">
        <v>129</v>
      </c>
      <c r="D81" s="39">
        <v>30</v>
      </c>
      <c r="E81" s="108"/>
      <c r="F81" s="126"/>
    </row>
    <row r="82" spans="1:11" ht="14.25" x14ac:dyDescent="0.2">
      <c r="A82" s="10">
        <v>3314</v>
      </c>
      <c r="B82" s="15">
        <v>5169</v>
      </c>
      <c r="C82" s="125" t="s">
        <v>99</v>
      </c>
      <c r="D82" s="39"/>
      <c r="E82" s="108"/>
      <c r="F82" s="126"/>
    </row>
    <row r="83" spans="1:11" ht="28.5" x14ac:dyDescent="0.2">
      <c r="A83" s="10">
        <v>3314</v>
      </c>
      <c r="B83" s="15">
        <v>5169</v>
      </c>
      <c r="C83" s="125" t="s">
        <v>130</v>
      </c>
      <c r="D83" s="39">
        <v>20</v>
      </c>
      <c r="E83" s="108"/>
      <c r="F83" s="126"/>
    </row>
    <row r="84" spans="1:11" ht="42.75" x14ac:dyDescent="0.2">
      <c r="A84" s="10">
        <v>3314</v>
      </c>
      <c r="B84" s="15">
        <v>5171</v>
      </c>
      <c r="C84" s="125" t="s">
        <v>131</v>
      </c>
      <c r="D84" s="39">
        <v>150</v>
      </c>
      <c r="E84" s="108"/>
      <c r="F84" s="126"/>
    </row>
    <row r="85" spans="1:11" s="144" customFormat="1" ht="15" x14ac:dyDescent="0.25">
      <c r="A85" s="119">
        <v>3314</v>
      </c>
      <c r="B85" s="138"/>
      <c r="C85" s="139" t="s">
        <v>132</v>
      </c>
      <c r="D85" s="124">
        <f>SUM(D70:D84)</f>
        <v>760</v>
      </c>
      <c r="E85" s="140">
        <f>D85</f>
        <v>760</v>
      </c>
      <c r="F85" s="141"/>
      <c r="G85" s="142"/>
      <c r="H85" s="143"/>
      <c r="I85" s="143"/>
      <c r="J85" s="143"/>
      <c r="K85" s="143"/>
    </row>
    <row r="86" spans="1:11" s="144" customFormat="1" ht="15" x14ac:dyDescent="0.25">
      <c r="A86" s="119"/>
      <c r="B86" s="138"/>
      <c r="C86" s="125"/>
      <c r="D86" s="124"/>
      <c r="E86" s="140"/>
      <c r="F86" s="141"/>
      <c r="G86" s="142"/>
      <c r="H86" s="143"/>
      <c r="I86" s="143"/>
      <c r="J86" s="143"/>
      <c r="K86" s="143"/>
    </row>
    <row r="87" spans="1:11" ht="14.25" x14ac:dyDescent="0.2">
      <c r="A87" s="10">
        <v>3319</v>
      </c>
      <c r="B87" s="11">
        <v>5021</v>
      </c>
      <c r="C87" s="118" t="s">
        <v>121</v>
      </c>
      <c r="D87" s="39">
        <v>250</v>
      </c>
      <c r="E87" s="108"/>
      <c r="F87" s="126"/>
    </row>
    <row r="88" spans="1:11" ht="14.25" x14ac:dyDescent="0.2">
      <c r="A88" s="10">
        <v>3319</v>
      </c>
      <c r="B88" s="11">
        <v>5031</v>
      </c>
      <c r="C88" s="118" t="s">
        <v>133</v>
      </c>
      <c r="D88" s="39">
        <v>25</v>
      </c>
      <c r="E88" s="108"/>
      <c r="F88" s="126"/>
    </row>
    <row r="89" spans="1:11" ht="14.25" x14ac:dyDescent="0.2">
      <c r="A89" s="10">
        <v>3319</v>
      </c>
      <c r="B89" s="11">
        <v>5032</v>
      </c>
      <c r="C89" s="118" t="s">
        <v>71</v>
      </c>
      <c r="D89" s="39">
        <v>9</v>
      </c>
      <c r="E89" s="108"/>
      <c r="F89" s="126"/>
    </row>
    <row r="90" spans="1:11" ht="14.25" x14ac:dyDescent="0.2">
      <c r="A90" s="10">
        <v>3319</v>
      </c>
      <c r="B90" s="15">
        <v>5137</v>
      </c>
      <c r="C90" s="125" t="s">
        <v>73</v>
      </c>
      <c r="D90" s="39">
        <v>4</v>
      </c>
      <c r="E90" s="108"/>
      <c r="F90" s="126"/>
    </row>
    <row r="91" spans="1:11" ht="14.25" x14ac:dyDescent="0.2">
      <c r="A91" s="10">
        <v>3319</v>
      </c>
      <c r="B91" s="15">
        <v>5139</v>
      </c>
      <c r="C91" s="125" t="s">
        <v>74</v>
      </c>
      <c r="D91" s="39">
        <v>20</v>
      </c>
      <c r="E91" s="108"/>
      <c r="F91" s="126"/>
    </row>
    <row r="92" spans="1:11" ht="14.25" x14ac:dyDescent="0.2">
      <c r="A92" s="10">
        <v>3319</v>
      </c>
      <c r="B92" s="11">
        <v>5169</v>
      </c>
      <c r="C92" s="118" t="s">
        <v>99</v>
      </c>
      <c r="D92" s="39">
        <f>310+50+48</f>
        <v>408</v>
      </c>
      <c r="E92" s="108"/>
      <c r="F92" s="126"/>
    </row>
    <row r="93" spans="1:11" ht="14.25" x14ac:dyDescent="0.2">
      <c r="A93" s="10">
        <v>3319</v>
      </c>
      <c r="B93" s="11">
        <v>5175</v>
      </c>
      <c r="C93" s="118" t="s">
        <v>134</v>
      </c>
      <c r="D93" s="39">
        <v>10</v>
      </c>
      <c r="E93" s="108"/>
      <c r="F93" s="126"/>
    </row>
    <row r="94" spans="1:11" ht="14.25" x14ac:dyDescent="0.2">
      <c r="A94" s="10">
        <v>3319</v>
      </c>
      <c r="B94" s="11">
        <v>5194</v>
      </c>
      <c r="C94" s="118" t="s">
        <v>135</v>
      </c>
      <c r="D94" s="39">
        <v>6</v>
      </c>
      <c r="E94" s="108"/>
      <c r="F94" s="126"/>
    </row>
    <row r="95" spans="1:11" ht="14.25" x14ac:dyDescent="0.2">
      <c r="A95" s="10">
        <v>3319</v>
      </c>
      <c r="B95" s="15">
        <v>5222</v>
      </c>
      <c r="C95" s="125" t="s">
        <v>136</v>
      </c>
      <c r="D95" s="39">
        <v>12</v>
      </c>
      <c r="E95" s="108"/>
      <c r="F95" s="126"/>
    </row>
    <row r="96" spans="1:11" ht="14.25" x14ac:dyDescent="0.2">
      <c r="A96" s="10">
        <v>3319</v>
      </c>
      <c r="B96" s="11">
        <v>5492</v>
      </c>
      <c r="C96" s="118" t="s">
        <v>137</v>
      </c>
      <c r="D96" s="39">
        <v>10</v>
      </c>
      <c r="E96" s="108"/>
      <c r="F96" s="126"/>
    </row>
    <row r="97" spans="1:11" s="144" customFormat="1" ht="15" x14ac:dyDescent="0.25">
      <c r="A97" s="119">
        <v>3319</v>
      </c>
      <c r="B97" s="120"/>
      <c r="C97" s="121" t="s">
        <v>138</v>
      </c>
      <c r="D97" s="124">
        <f>SUM(D87:D96)</f>
        <v>754</v>
      </c>
      <c r="E97" s="140">
        <f>D97</f>
        <v>754</v>
      </c>
      <c r="F97" s="141"/>
      <c r="G97" s="142"/>
      <c r="H97" s="143"/>
      <c r="I97" s="143"/>
      <c r="J97" s="143"/>
      <c r="K97" s="143"/>
    </row>
    <row r="98" spans="1:11" ht="14.25" x14ac:dyDescent="0.2">
      <c r="A98" s="10"/>
      <c r="B98" s="11"/>
      <c r="C98" s="118"/>
      <c r="D98" s="39"/>
      <c r="E98" s="108"/>
      <c r="F98" s="126"/>
    </row>
    <row r="99" spans="1:11" ht="14.25" x14ac:dyDescent="0.2">
      <c r="A99" s="10">
        <v>3322</v>
      </c>
      <c r="B99" s="11">
        <v>5169</v>
      </c>
      <c r="C99" s="118" t="s">
        <v>139</v>
      </c>
      <c r="D99" s="39">
        <v>50</v>
      </c>
      <c r="E99" s="108"/>
      <c r="F99" s="126"/>
    </row>
    <row r="100" spans="1:11" ht="14.25" x14ac:dyDescent="0.2">
      <c r="A100" s="10">
        <v>3322</v>
      </c>
      <c r="B100" s="11">
        <v>5171</v>
      </c>
      <c r="C100" s="118" t="s">
        <v>140</v>
      </c>
      <c r="D100" s="39">
        <v>50</v>
      </c>
      <c r="E100" s="108"/>
      <c r="F100" s="126"/>
    </row>
    <row r="101" spans="1:11" ht="15" x14ac:dyDescent="0.25">
      <c r="A101" s="119">
        <v>3322</v>
      </c>
      <c r="B101" s="11"/>
      <c r="C101" s="121" t="s">
        <v>141</v>
      </c>
      <c r="D101" s="40">
        <f>SUM(D99:D100)</f>
        <v>100</v>
      </c>
      <c r="E101" s="117">
        <f>D101</f>
        <v>100</v>
      </c>
      <c r="F101" s="126"/>
    </row>
    <row r="102" spans="1:11" ht="15" x14ac:dyDescent="0.25">
      <c r="A102" s="119"/>
      <c r="B102" s="11"/>
      <c r="C102" s="121"/>
      <c r="D102" s="40"/>
      <c r="E102" s="108"/>
      <c r="F102" s="126"/>
    </row>
    <row r="103" spans="1:11" s="147" customFormat="1" ht="14.25" x14ac:dyDescent="0.2">
      <c r="A103" s="10">
        <v>3326</v>
      </c>
      <c r="B103" s="11">
        <v>6127</v>
      </c>
      <c r="C103" s="118" t="s">
        <v>142</v>
      </c>
      <c r="D103" s="145"/>
      <c r="E103" s="108"/>
      <c r="F103" s="146"/>
      <c r="G103" s="114"/>
      <c r="H103" s="114"/>
      <c r="I103" s="114"/>
      <c r="J103" s="114"/>
      <c r="K103" s="114"/>
    </row>
    <row r="104" spans="1:11" s="147" customFormat="1" ht="57" x14ac:dyDescent="0.2">
      <c r="A104" s="10"/>
      <c r="B104" s="11"/>
      <c r="C104" s="118" t="s">
        <v>143</v>
      </c>
      <c r="D104" s="145"/>
      <c r="E104" s="108"/>
      <c r="F104" s="146"/>
      <c r="G104" s="114"/>
      <c r="H104" s="114"/>
      <c r="I104" s="114"/>
      <c r="J104" s="114"/>
      <c r="K104" s="114"/>
    </row>
    <row r="105" spans="1:11" s="147" customFormat="1" ht="14.25" x14ac:dyDescent="0.2">
      <c r="A105" s="10">
        <v>3326</v>
      </c>
      <c r="B105" s="11">
        <v>6127</v>
      </c>
      <c r="C105" s="148" t="s">
        <v>144</v>
      </c>
      <c r="D105" s="39">
        <v>777</v>
      </c>
      <c r="E105" s="108"/>
      <c r="F105" s="146"/>
      <c r="G105" s="114"/>
      <c r="H105" s="114"/>
      <c r="I105" s="114"/>
      <c r="J105" s="114"/>
      <c r="K105" s="114"/>
    </row>
    <row r="106" spans="1:11" s="147" customFormat="1" ht="42.75" x14ac:dyDescent="0.2">
      <c r="A106" s="10">
        <v>3326</v>
      </c>
      <c r="B106" s="11">
        <v>6129</v>
      </c>
      <c r="C106" s="118" t="s">
        <v>145</v>
      </c>
      <c r="D106" s="39">
        <f>100+56+40+40+4</f>
        <v>240</v>
      </c>
      <c r="E106" s="108"/>
      <c r="F106" s="146"/>
      <c r="G106" s="114"/>
      <c r="H106" s="114"/>
      <c r="I106" s="114"/>
      <c r="J106" s="114"/>
      <c r="K106" s="114"/>
    </row>
    <row r="107" spans="1:11" ht="30" x14ac:dyDescent="0.25">
      <c r="A107" s="119">
        <v>3326</v>
      </c>
      <c r="B107" s="11"/>
      <c r="C107" s="121" t="s">
        <v>146</v>
      </c>
      <c r="D107" s="40">
        <f>SUM(D103:D106)</f>
        <v>1017</v>
      </c>
      <c r="E107" s="117">
        <f>D107</f>
        <v>1017</v>
      </c>
      <c r="F107" s="126"/>
    </row>
    <row r="108" spans="1:11" ht="15" x14ac:dyDescent="0.25">
      <c r="A108" s="119"/>
      <c r="B108" s="11"/>
      <c r="C108" s="121"/>
      <c r="D108" s="40"/>
      <c r="E108" s="108"/>
      <c r="F108" s="126"/>
    </row>
    <row r="109" spans="1:11" ht="28.5" x14ac:dyDescent="0.2">
      <c r="A109" s="10">
        <v>3330</v>
      </c>
      <c r="B109" s="11">
        <v>5223</v>
      </c>
      <c r="C109" s="118" t="s">
        <v>147</v>
      </c>
      <c r="D109" s="39">
        <v>32</v>
      </c>
      <c r="E109" s="108"/>
      <c r="F109" s="126"/>
    </row>
    <row r="110" spans="1:11" ht="15" x14ac:dyDescent="0.25">
      <c r="A110" s="119">
        <v>3330</v>
      </c>
      <c r="B110" s="11"/>
      <c r="C110" s="121" t="s">
        <v>148</v>
      </c>
      <c r="D110" s="40">
        <f>SUM(D109)</f>
        <v>32</v>
      </c>
      <c r="E110" s="117">
        <f>D110</f>
        <v>32</v>
      </c>
      <c r="F110" s="126"/>
    </row>
    <row r="111" spans="1:11" s="130" customFormat="1" ht="15" x14ac:dyDescent="0.25">
      <c r="A111" s="10"/>
      <c r="B111" s="120"/>
      <c r="C111" s="149"/>
      <c r="D111" s="40"/>
      <c r="E111" s="117"/>
      <c r="F111" s="150"/>
      <c r="G111" s="5"/>
      <c r="H111" s="5"/>
      <c r="I111" s="5"/>
      <c r="J111" s="5"/>
      <c r="K111" s="5"/>
    </row>
    <row r="112" spans="1:11" s="130" customFormat="1" ht="28.5" x14ac:dyDescent="0.2">
      <c r="A112" s="10">
        <v>3412</v>
      </c>
      <c r="B112" s="11">
        <v>5229</v>
      </c>
      <c r="C112" s="118" t="s">
        <v>149</v>
      </c>
      <c r="D112" s="39">
        <v>0</v>
      </c>
      <c r="E112" s="108"/>
      <c r="F112" s="129"/>
      <c r="G112" s="5"/>
      <c r="H112" s="5"/>
      <c r="I112" s="5"/>
      <c r="J112" s="5"/>
      <c r="K112" s="5"/>
    </row>
    <row r="113" spans="1:11" s="4" customFormat="1" ht="15" x14ac:dyDescent="0.25">
      <c r="A113" s="151">
        <v>3412</v>
      </c>
      <c r="B113" s="152"/>
      <c r="C113" s="153" t="s">
        <v>150</v>
      </c>
      <c r="D113" s="40">
        <f>SUM(D112)</f>
        <v>0</v>
      </c>
      <c r="E113" s="117">
        <f>D113</f>
        <v>0</v>
      </c>
      <c r="F113" s="154"/>
      <c r="G113" s="142"/>
      <c r="H113" s="142"/>
      <c r="I113" s="142"/>
      <c r="J113" s="142"/>
      <c r="K113" s="142"/>
    </row>
    <row r="114" spans="1:11" s="130" customFormat="1" ht="14.25" x14ac:dyDescent="0.2">
      <c r="A114" s="10"/>
      <c r="B114" s="11"/>
      <c r="C114" s="118"/>
      <c r="D114" s="39"/>
      <c r="E114" s="108"/>
      <c r="F114" s="129"/>
      <c r="G114" s="5"/>
      <c r="H114" s="5"/>
      <c r="I114" s="5"/>
      <c r="J114" s="5"/>
      <c r="K114" s="5"/>
    </row>
    <row r="115" spans="1:11" s="130" customFormat="1" ht="28.5" x14ac:dyDescent="0.2">
      <c r="A115" s="10">
        <v>3419</v>
      </c>
      <c r="B115" s="11">
        <v>5229</v>
      </c>
      <c r="C115" s="118" t="s">
        <v>151</v>
      </c>
      <c r="D115" s="39">
        <v>165</v>
      </c>
      <c r="E115" s="108"/>
      <c r="F115" s="129"/>
      <c r="G115" s="5"/>
      <c r="H115" s="5"/>
      <c r="I115" s="5"/>
      <c r="J115" s="5"/>
      <c r="K115" s="5"/>
    </row>
    <row r="116" spans="1:11" s="130" customFormat="1" ht="14.25" x14ac:dyDescent="0.2">
      <c r="A116" s="10"/>
      <c r="B116" s="11"/>
      <c r="C116" s="118" t="s">
        <v>152</v>
      </c>
      <c r="D116" s="39">
        <v>0</v>
      </c>
      <c r="E116" s="108"/>
      <c r="F116" s="129"/>
      <c r="G116" s="5"/>
      <c r="H116" s="5"/>
      <c r="I116" s="5"/>
      <c r="J116" s="5"/>
      <c r="K116" s="5"/>
    </row>
    <row r="117" spans="1:11" s="130" customFormat="1" ht="28.5" x14ac:dyDescent="0.2">
      <c r="A117" s="10">
        <v>3419</v>
      </c>
      <c r="B117" s="11">
        <v>5229</v>
      </c>
      <c r="C117" s="118" t="s">
        <v>153</v>
      </c>
      <c r="D117" s="39">
        <v>0</v>
      </c>
      <c r="E117" s="108"/>
      <c r="F117" s="129"/>
      <c r="G117" s="5"/>
      <c r="H117" s="5"/>
      <c r="I117" s="5"/>
      <c r="J117" s="5"/>
      <c r="K117" s="5"/>
    </row>
    <row r="118" spans="1:11" s="4" customFormat="1" ht="15" x14ac:dyDescent="0.25">
      <c r="A118" s="151">
        <v>3419</v>
      </c>
      <c r="B118" s="152"/>
      <c r="C118" s="153" t="s">
        <v>154</v>
      </c>
      <c r="D118" s="40">
        <f>SUM(D115:D117)</f>
        <v>165</v>
      </c>
      <c r="E118" s="117">
        <f>D118</f>
        <v>165</v>
      </c>
      <c r="F118" s="154"/>
      <c r="G118" s="142"/>
      <c r="H118" s="142"/>
      <c r="I118" s="142"/>
      <c r="J118" s="142"/>
      <c r="K118" s="142"/>
    </row>
    <row r="119" spans="1:11" s="130" customFormat="1" ht="14.25" x14ac:dyDescent="0.2">
      <c r="A119" s="10"/>
      <c r="B119" s="11"/>
      <c r="C119" s="118"/>
      <c r="D119" s="39"/>
      <c r="E119" s="108"/>
      <c r="F119" s="129"/>
      <c r="G119" s="5"/>
      <c r="H119" s="5"/>
      <c r="I119" s="5"/>
      <c r="J119" s="5"/>
      <c r="K119" s="5"/>
    </row>
    <row r="120" spans="1:11" s="130" customFormat="1" ht="14.25" x14ac:dyDescent="0.2">
      <c r="A120" s="10">
        <v>3421</v>
      </c>
      <c r="B120" s="11">
        <v>5229</v>
      </c>
      <c r="C120" s="118" t="s">
        <v>155</v>
      </c>
      <c r="D120" s="39">
        <v>20</v>
      </c>
      <c r="E120" s="108"/>
      <c r="F120" s="129"/>
      <c r="G120" s="5"/>
      <c r="H120" s="5"/>
      <c r="I120" s="5"/>
      <c r="J120" s="5"/>
      <c r="K120" s="5"/>
    </row>
    <row r="121" spans="1:11" s="4" customFormat="1" ht="15" x14ac:dyDescent="0.25">
      <c r="A121" s="151">
        <v>3421</v>
      </c>
      <c r="B121" s="152"/>
      <c r="C121" s="153" t="s">
        <v>156</v>
      </c>
      <c r="D121" s="40">
        <f>SUM(D120)</f>
        <v>20</v>
      </c>
      <c r="E121" s="117">
        <f>D121</f>
        <v>20</v>
      </c>
      <c r="F121" s="154"/>
      <c r="G121" s="142"/>
      <c r="H121" s="142"/>
      <c r="I121" s="142"/>
      <c r="J121" s="142"/>
      <c r="K121" s="142"/>
    </row>
    <row r="122" spans="1:11" s="130" customFormat="1" ht="14.25" x14ac:dyDescent="0.2">
      <c r="A122" s="10"/>
      <c r="B122" s="11"/>
      <c r="C122" s="118"/>
      <c r="D122" s="39"/>
      <c r="E122" s="108"/>
      <c r="F122" s="129"/>
      <c r="G122" s="5"/>
      <c r="H122" s="5"/>
      <c r="I122" s="5"/>
      <c r="J122" s="5"/>
      <c r="K122" s="5"/>
    </row>
    <row r="123" spans="1:11" ht="14.25" x14ac:dyDescent="0.2">
      <c r="A123" s="10">
        <v>3631</v>
      </c>
      <c r="B123" s="11">
        <v>5169</v>
      </c>
      <c r="C123" s="118" t="s">
        <v>157</v>
      </c>
      <c r="D123" s="39">
        <v>9</v>
      </c>
      <c r="E123" s="108"/>
      <c r="F123" s="126"/>
    </row>
    <row r="124" spans="1:11" s="4" customFormat="1" ht="15" x14ac:dyDescent="0.25">
      <c r="A124" s="151">
        <v>3631</v>
      </c>
      <c r="B124" s="152"/>
      <c r="C124" s="153" t="s">
        <v>158</v>
      </c>
      <c r="D124" s="40">
        <f>SUM(D123)</f>
        <v>9</v>
      </c>
      <c r="E124" s="117">
        <f>D124</f>
        <v>9</v>
      </c>
      <c r="F124" s="154"/>
      <c r="G124" s="142"/>
      <c r="H124" s="142"/>
      <c r="I124" s="142"/>
      <c r="J124" s="142"/>
      <c r="K124" s="142"/>
    </row>
    <row r="125" spans="1:11" ht="14.25" x14ac:dyDescent="0.2">
      <c r="A125" s="10"/>
      <c r="B125" s="11"/>
      <c r="C125" s="118"/>
      <c r="D125" s="39"/>
      <c r="E125" s="108"/>
      <c r="F125" s="126"/>
    </row>
    <row r="126" spans="1:11" ht="14.25" x14ac:dyDescent="0.2">
      <c r="A126" s="10">
        <v>3632</v>
      </c>
      <c r="B126" s="15">
        <v>5011</v>
      </c>
      <c r="C126" s="137" t="s">
        <v>68</v>
      </c>
      <c r="D126" s="39">
        <v>100</v>
      </c>
      <c r="E126" s="108"/>
      <c r="F126" s="126"/>
    </row>
    <row r="127" spans="1:11" ht="14.25" x14ac:dyDescent="0.2">
      <c r="A127" s="24">
        <v>3632</v>
      </c>
      <c r="B127" s="25">
        <v>5021</v>
      </c>
      <c r="C127" s="155" t="s">
        <v>121</v>
      </c>
      <c r="D127" s="39">
        <v>5</v>
      </c>
      <c r="E127" s="108"/>
      <c r="F127" s="126"/>
    </row>
    <row r="128" spans="1:11" ht="14.25" x14ac:dyDescent="0.2">
      <c r="A128" s="24">
        <v>3632</v>
      </c>
      <c r="B128" s="25">
        <v>5031</v>
      </c>
      <c r="C128" s="105" t="s">
        <v>122</v>
      </c>
      <c r="D128" s="39">
        <v>25</v>
      </c>
      <c r="E128" s="108"/>
      <c r="F128" s="126"/>
    </row>
    <row r="129" spans="1:11" ht="14.25" x14ac:dyDescent="0.2">
      <c r="A129" s="24">
        <v>3632</v>
      </c>
      <c r="B129" s="25">
        <v>5032</v>
      </c>
      <c r="C129" s="105" t="s">
        <v>71</v>
      </c>
      <c r="D129" s="39">
        <v>9</v>
      </c>
      <c r="E129" s="108"/>
      <c r="F129" s="126"/>
    </row>
    <row r="130" spans="1:11" ht="14.25" x14ac:dyDescent="0.2">
      <c r="A130" s="24">
        <v>3632</v>
      </c>
      <c r="B130" s="25">
        <v>5137</v>
      </c>
      <c r="C130" s="105" t="s">
        <v>73</v>
      </c>
      <c r="D130" s="39">
        <v>5</v>
      </c>
      <c r="E130" s="108"/>
      <c r="F130" s="126"/>
    </row>
    <row r="131" spans="1:11" ht="14.25" x14ac:dyDescent="0.2">
      <c r="A131" s="24">
        <v>3632</v>
      </c>
      <c r="B131" s="25">
        <v>5139</v>
      </c>
      <c r="C131" s="105" t="s">
        <v>159</v>
      </c>
      <c r="D131" s="39">
        <v>5</v>
      </c>
      <c r="E131" s="108"/>
      <c r="F131" s="126"/>
    </row>
    <row r="132" spans="1:11" ht="14.25" x14ac:dyDescent="0.2">
      <c r="A132" s="24">
        <v>3632</v>
      </c>
      <c r="B132" s="25">
        <v>5151</v>
      </c>
      <c r="C132" s="105" t="s">
        <v>126</v>
      </c>
      <c r="D132" s="39">
        <v>7</v>
      </c>
      <c r="E132" s="108"/>
      <c r="F132" s="126"/>
    </row>
    <row r="133" spans="1:11" ht="14.25" x14ac:dyDescent="0.2">
      <c r="A133" s="24">
        <v>3632</v>
      </c>
      <c r="B133" s="25">
        <v>5156</v>
      </c>
      <c r="C133" s="105" t="s">
        <v>160</v>
      </c>
      <c r="D133" s="39">
        <v>1</v>
      </c>
      <c r="E133" s="108"/>
      <c r="F133" s="126"/>
    </row>
    <row r="134" spans="1:11" ht="14.25" x14ac:dyDescent="0.2">
      <c r="A134" s="24">
        <v>3632</v>
      </c>
      <c r="B134" s="25">
        <v>5164</v>
      </c>
      <c r="C134" s="105" t="s">
        <v>161</v>
      </c>
      <c r="D134" s="39">
        <v>1</v>
      </c>
      <c r="E134" s="108"/>
      <c r="F134" s="126"/>
    </row>
    <row r="135" spans="1:11" ht="28.5" x14ac:dyDescent="0.2">
      <c r="A135" s="24">
        <v>3632</v>
      </c>
      <c r="B135" s="25">
        <v>5166</v>
      </c>
      <c r="C135" s="105" t="s">
        <v>162</v>
      </c>
      <c r="D135" s="39">
        <v>30</v>
      </c>
      <c r="E135" s="108"/>
      <c r="F135" s="126"/>
    </row>
    <row r="136" spans="1:11" ht="28.5" x14ac:dyDescent="0.2">
      <c r="A136" s="24">
        <v>3632</v>
      </c>
      <c r="B136" s="25">
        <v>5169</v>
      </c>
      <c r="C136" s="105" t="s">
        <v>163</v>
      </c>
      <c r="D136" s="39"/>
      <c r="E136" s="108"/>
      <c r="F136" s="126"/>
    </row>
    <row r="137" spans="1:11" ht="28.5" x14ac:dyDescent="0.2">
      <c r="A137" s="24">
        <v>3632</v>
      </c>
      <c r="B137" s="25">
        <v>5169</v>
      </c>
      <c r="C137" s="105" t="s">
        <v>164</v>
      </c>
      <c r="D137" s="39">
        <f>100+20+43+70</f>
        <v>233</v>
      </c>
      <c r="E137" s="108"/>
      <c r="F137" s="126"/>
    </row>
    <row r="138" spans="1:11" ht="14.25" x14ac:dyDescent="0.2">
      <c r="A138" s="24">
        <v>3632</v>
      </c>
      <c r="B138" s="25">
        <v>5171</v>
      </c>
      <c r="C138" s="105" t="s">
        <v>165</v>
      </c>
      <c r="D138" s="39">
        <v>185</v>
      </c>
      <c r="E138" s="108"/>
      <c r="F138" s="126"/>
    </row>
    <row r="139" spans="1:11" ht="14.25" x14ac:dyDescent="0.2">
      <c r="A139" s="24">
        <v>3632</v>
      </c>
      <c r="B139" s="25">
        <v>5171</v>
      </c>
      <c r="C139" s="105" t="s">
        <v>166</v>
      </c>
      <c r="D139" s="39">
        <v>20</v>
      </c>
      <c r="E139" s="108"/>
      <c r="F139" s="126"/>
    </row>
    <row r="140" spans="1:11" ht="28.5" x14ac:dyDescent="0.2">
      <c r="A140" s="24">
        <v>3632</v>
      </c>
      <c r="B140" s="25">
        <v>5171</v>
      </c>
      <c r="C140" s="105" t="s">
        <v>167</v>
      </c>
      <c r="D140" s="39">
        <v>1100</v>
      </c>
      <c r="E140" s="108"/>
      <c r="F140" s="126"/>
    </row>
    <row r="141" spans="1:11" ht="14.25" x14ac:dyDescent="0.2">
      <c r="A141" s="24">
        <v>3632</v>
      </c>
      <c r="B141" s="25">
        <v>5909</v>
      </c>
      <c r="C141" s="105" t="s">
        <v>168</v>
      </c>
      <c r="D141" s="39">
        <f>15</f>
        <v>15</v>
      </c>
      <c r="E141" s="108"/>
      <c r="F141" s="126"/>
    </row>
    <row r="142" spans="1:11" ht="14.25" x14ac:dyDescent="0.2">
      <c r="A142" s="24">
        <v>3632</v>
      </c>
      <c r="B142" s="25">
        <v>6121</v>
      </c>
      <c r="C142" s="105" t="s">
        <v>169</v>
      </c>
      <c r="D142" s="39">
        <v>0</v>
      </c>
      <c r="E142" s="108"/>
      <c r="F142" s="126"/>
    </row>
    <row r="143" spans="1:11" ht="14.25" x14ac:dyDescent="0.2">
      <c r="A143" s="24">
        <v>3632</v>
      </c>
      <c r="B143" s="25">
        <v>6121</v>
      </c>
      <c r="C143" s="105" t="s">
        <v>170</v>
      </c>
      <c r="D143" s="39">
        <v>0</v>
      </c>
      <c r="E143" s="108"/>
      <c r="F143" s="126"/>
    </row>
    <row r="144" spans="1:11" s="144" customFormat="1" ht="15" x14ac:dyDescent="0.25">
      <c r="A144" s="119">
        <v>3632</v>
      </c>
      <c r="B144" s="120"/>
      <c r="C144" s="23" t="s">
        <v>171</v>
      </c>
      <c r="D144" s="124">
        <f>SUM(D126:D143)</f>
        <v>1741</v>
      </c>
      <c r="E144" s="140">
        <f>D144</f>
        <v>1741</v>
      </c>
      <c r="F144" s="141"/>
      <c r="G144" s="142"/>
      <c r="H144" s="143"/>
      <c r="I144" s="143"/>
      <c r="J144" s="143"/>
      <c r="K144" s="143"/>
    </row>
    <row r="145" spans="1:11" ht="14.25" x14ac:dyDescent="0.2">
      <c r="A145" s="10"/>
      <c r="B145" s="11"/>
      <c r="C145" s="118"/>
      <c r="D145" s="39"/>
      <c r="E145" s="108"/>
      <c r="F145" s="126"/>
    </row>
    <row r="146" spans="1:11" ht="14.25" x14ac:dyDescent="0.2">
      <c r="A146" s="10">
        <v>3635</v>
      </c>
      <c r="B146" s="11">
        <v>5166</v>
      </c>
      <c r="C146" s="118" t="s">
        <v>172</v>
      </c>
      <c r="D146" s="39">
        <v>250</v>
      </c>
      <c r="E146" s="108"/>
      <c r="F146" s="126"/>
    </row>
    <row r="147" spans="1:11" s="144" customFormat="1" ht="15" x14ac:dyDescent="0.25">
      <c r="A147" s="119">
        <v>3635</v>
      </c>
      <c r="B147" s="120"/>
      <c r="C147" s="121" t="s">
        <v>173</v>
      </c>
      <c r="D147" s="124">
        <f>SUM(D146)</f>
        <v>250</v>
      </c>
      <c r="E147" s="140">
        <f>D147</f>
        <v>250</v>
      </c>
      <c r="F147" s="141"/>
      <c r="G147" s="142"/>
      <c r="H147" s="143"/>
      <c r="I147" s="143"/>
      <c r="J147" s="143"/>
      <c r="K147" s="143"/>
    </row>
    <row r="148" spans="1:11" s="144" customFormat="1" ht="15" x14ac:dyDescent="0.25">
      <c r="A148" s="119"/>
      <c r="B148" s="120"/>
      <c r="C148" s="121"/>
      <c r="D148" s="124"/>
      <c r="E148" s="140"/>
      <c r="F148" s="141"/>
      <c r="G148" s="142"/>
      <c r="H148" s="143"/>
      <c r="I148" s="143"/>
      <c r="J148" s="143"/>
      <c r="K148" s="143"/>
    </row>
    <row r="149" spans="1:11" s="147" customFormat="1" ht="14.25" x14ac:dyDescent="0.2">
      <c r="A149" s="10">
        <v>3639</v>
      </c>
      <c r="B149" s="15">
        <v>5151</v>
      </c>
      <c r="C149" s="125" t="s">
        <v>126</v>
      </c>
      <c r="D149" s="39">
        <v>5</v>
      </c>
      <c r="E149" s="108"/>
      <c r="F149" s="146"/>
      <c r="G149" s="114"/>
      <c r="H149" s="114"/>
      <c r="I149" s="114"/>
      <c r="J149" s="114"/>
      <c r="K149" s="114"/>
    </row>
    <row r="150" spans="1:11" s="130" customFormat="1" ht="14.25" x14ac:dyDescent="0.2">
      <c r="A150" s="24">
        <v>3639</v>
      </c>
      <c r="B150" s="25">
        <v>5154</v>
      </c>
      <c r="C150" s="105" t="s">
        <v>174</v>
      </c>
      <c r="D150" s="39">
        <v>10</v>
      </c>
      <c r="E150" s="108"/>
      <c r="F150" s="129"/>
      <c r="G150" s="5"/>
      <c r="H150" s="5"/>
      <c r="I150" s="5"/>
      <c r="J150" s="5"/>
      <c r="K150" s="5"/>
    </row>
    <row r="151" spans="1:11" s="130" customFormat="1" ht="57" x14ac:dyDescent="0.2">
      <c r="A151" s="24">
        <v>3639</v>
      </c>
      <c r="B151" s="25">
        <v>5169</v>
      </c>
      <c r="C151" s="105" t="s">
        <v>175</v>
      </c>
      <c r="D151" s="39">
        <v>80</v>
      </c>
      <c r="E151" s="108"/>
      <c r="F151" s="129"/>
      <c r="G151" s="5"/>
      <c r="H151" s="5"/>
      <c r="I151" s="5"/>
      <c r="J151" s="5"/>
      <c r="K151" s="5"/>
    </row>
    <row r="152" spans="1:11" s="130" customFormat="1" ht="28.5" x14ac:dyDescent="0.2">
      <c r="A152" s="24">
        <v>3639</v>
      </c>
      <c r="B152" s="25">
        <v>5171</v>
      </c>
      <c r="C152" s="105" t="s">
        <v>176</v>
      </c>
      <c r="D152" s="39">
        <v>20</v>
      </c>
      <c r="E152" s="108"/>
      <c r="F152" s="129"/>
      <c r="G152" s="5"/>
      <c r="H152" s="5"/>
      <c r="I152" s="5"/>
      <c r="J152" s="5"/>
      <c r="K152" s="5"/>
    </row>
    <row r="153" spans="1:11" s="144" customFormat="1" ht="28.5" x14ac:dyDescent="0.2">
      <c r="A153" s="24">
        <v>3639</v>
      </c>
      <c r="B153" s="25">
        <v>6121</v>
      </c>
      <c r="C153" s="105" t="s">
        <v>177</v>
      </c>
      <c r="D153" s="156">
        <v>10600</v>
      </c>
      <c r="E153" s="108"/>
      <c r="F153" s="141"/>
      <c r="G153" s="142"/>
      <c r="H153" s="143"/>
      <c r="I153" s="143"/>
      <c r="J153" s="143"/>
      <c r="K153" s="143"/>
    </row>
    <row r="154" spans="1:11" s="144" customFormat="1" ht="42.75" x14ac:dyDescent="0.2">
      <c r="A154" s="24"/>
      <c r="B154" s="25"/>
      <c r="C154" s="105" t="s">
        <v>178</v>
      </c>
      <c r="D154" s="39"/>
      <c r="E154" s="108"/>
      <c r="F154" s="141"/>
      <c r="G154" s="142"/>
      <c r="H154" s="143"/>
      <c r="I154" s="143"/>
      <c r="J154" s="143"/>
      <c r="K154" s="143"/>
    </row>
    <row r="155" spans="1:11" s="144" customFormat="1" ht="42.75" x14ac:dyDescent="0.2">
      <c r="A155" s="24">
        <v>3639</v>
      </c>
      <c r="B155" s="25">
        <v>6121</v>
      </c>
      <c r="C155" s="27" t="s">
        <v>179</v>
      </c>
      <c r="D155" s="39">
        <v>550</v>
      </c>
      <c r="E155" s="108"/>
      <c r="F155" s="141"/>
      <c r="G155" s="142"/>
      <c r="H155" s="143"/>
      <c r="I155" s="143"/>
      <c r="J155" s="143"/>
      <c r="K155" s="143"/>
    </row>
    <row r="156" spans="1:11" s="144" customFormat="1" ht="15" x14ac:dyDescent="0.25">
      <c r="A156" s="119">
        <v>3639</v>
      </c>
      <c r="B156" s="120"/>
      <c r="C156" s="121" t="s">
        <v>180</v>
      </c>
      <c r="D156" s="124">
        <f>SUM(D149:D155)</f>
        <v>11265</v>
      </c>
      <c r="E156" s="117">
        <f>D156</f>
        <v>11265</v>
      </c>
      <c r="F156" s="141"/>
      <c r="G156" s="142"/>
      <c r="H156" s="143"/>
      <c r="I156" s="143"/>
      <c r="J156" s="143"/>
      <c r="K156" s="143"/>
    </row>
    <row r="157" spans="1:11" s="144" customFormat="1" ht="15" x14ac:dyDescent="0.25">
      <c r="A157" s="119"/>
      <c r="B157" s="120"/>
      <c r="C157" s="121"/>
      <c r="D157" s="124"/>
      <c r="E157" s="140"/>
      <c r="F157" s="141"/>
      <c r="G157" s="142"/>
      <c r="H157" s="143"/>
      <c r="I157" s="143"/>
      <c r="J157" s="143"/>
      <c r="K157" s="143"/>
    </row>
    <row r="158" spans="1:11" s="144" customFormat="1" ht="14.25" x14ac:dyDescent="0.2">
      <c r="A158" s="10">
        <v>3722</v>
      </c>
      <c r="B158" s="11">
        <v>5169</v>
      </c>
      <c r="C158" s="118" t="s">
        <v>181</v>
      </c>
      <c r="D158" s="39">
        <v>150</v>
      </c>
      <c r="E158" s="108"/>
      <c r="F158" s="141"/>
      <c r="G158" s="142"/>
      <c r="H158" s="143"/>
      <c r="I158" s="143"/>
      <c r="J158" s="143"/>
      <c r="K158" s="143"/>
    </row>
    <row r="159" spans="1:11" s="144" customFormat="1" ht="15" x14ac:dyDescent="0.25">
      <c r="A159" s="119">
        <v>3722</v>
      </c>
      <c r="B159" s="120"/>
      <c r="C159" s="121" t="s">
        <v>182</v>
      </c>
      <c r="D159" s="124">
        <f>SUM(D158)</f>
        <v>150</v>
      </c>
      <c r="E159" s="140">
        <f>D158</f>
        <v>150</v>
      </c>
      <c r="F159" s="141"/>
      <c r="G159" s="142"/>
      <c r="H159" s="143"/>
      <c r="I159" s="143"/>
      <c r="J159" s="143"/>
      <c r="K159" s="143"/>
    </row>
    <row r="160" spans="1:11" s="144" customFormat="1" ht="15" x14ac:dyDescent="0.25">
      <c r="A160" s="119"/>
      <c r="B160" s="120"/>
      <c r="C160" s="121"/>
      <c r="D160" s="124"/>
      <c r="E160" s="140"/>
      <c r="F160" s="141"/>
      <c r="G160" s="142"/>
      <c r="H160" s="143"/>
      <c r="I160" s="143"/>
      <c r="J160" s="143"/>
      <c r="K160" s="143"/>
    </row>
    <row r="161" spans="1:11" s="144" customFormat="1" ht="14.25" x14ac:dyDescent="0.2">
      <c r="A161" s="10">
        <v>3731</v>
      </c>
      <c r="B161" s="11">
        <v>5169</v>
      </c>
      <c r="C161" s="118" t="s">
        <v>99</v>
      </c>
      <c r="D161" s="39">
        <v>8</v>
      </c>
      <c r="E161" s="108"/>
      <c r="F161" s="141"/>
      <c r="G161" s="142"/>
      <c r="H161" s="143"/>
      <c r="I161" s="143"/>
      <c r="J161" s="143"/>
      <c r="K161" s="143"/>
    </row>
    <row r="162" spans="1:11" s="144" customFormat="1" ht="15" x14ac:dyDescent="0.25">
      <c r="A162" s="119">
        <v>3731</v>
      </c>
      <c r="B162" s="120"/>
      <c r="C162" s="121" t="s">
        <v>183</v>
      </c>
      <c r="D162" s="124">
        <f>SUM(D161)</f>
        <v>8</v>
      </c>
      <c r="E162" s="140">
        <f>D162</f>
        <v>8</v>
      </c>
      <c r="F162" s="141"/>
      <c r="G162" s="142"/>
      <c r="H162" s="143"/>
      <c r="I162" s="143"/>
      <c r="J162" s="143"/>
      <c r="K162" s="143"/>
    </row>
    <row r="163" spans="1:11" s="144" customFormat="1" ht="15" x14ac:dyDescent="0.25">
      <c r="A163" s="119"/>
      <c r="B163" s="120"/>
      <c r="C163" s="121"/>
      <c r="D163" s="124"/>
      <c r="E163" s="140"/>
      <c r="F163" s="141"/>
      <c r="G163" s="5"/>
      <c r="H163" s="143"/>
      <c r="I163" s="143"/>
      <c r="J163" s="143"/>
      <c r="K163" s="143"/>
    </row>
    <row r="164" spans="1:11" s="144" customFormat="1" ht="28.5" x14ac:dyDescent="0.2">
      <c r="A164" s="10">
        <v>3745</v>
      </c>
      <c r="B164" s="15">
        <v>5137</v>
      </c>
      <c r="C164" s="125" t="s">
        <v>184</v>
      </c>
      <c r="D164" s="39">
        <v>100</v>
      </c>
      <c r="E164" s="108"/>
      <c r="F164" s="141"/>
      <c r="G164" s="5"/>
      <c r="H164" s="143"/>
      <c r="I164" s="143"/>
      <c r="J164" s="143"/>
      <c r="K164" s="143"/>
    </row>
    <row r="165" spans="1:11" s="144" customFormat="1" ht="14.25" x14ac:dyDescent="0.2">
      <c r="A165" s="24">
        <v>3745</v>
      </c>
      <c r="B165" s="25">
        <v>5139</v>
      </c>
      <c r="C165" s="105" t="s">
        <v>185</v>
      </c>
      <c r="D165" s="39">
        <v>30</v>
      </c>
      <c r="E165" s="108"/>
      <c r="F165" s="141"/>
      <c r="G165" s="5"/>
      <c r="H165" s="143"/>
      <c r="I165" s="143"/>
      <c r="J165" s="143"/>
      <c r="K165" s="143"/>
    </row>
    <row r="166" spans="1:11" s="144" customFormat="1" ht="14.25" x14ac:dyDescent="0.2">
      <c r="A166" s="24">
        <v>3745</v>
      </c>
      <c r="B166" s="25">
        <v>5166</v>
      </c>
      <c r="C166" s="105" t="s">
        <v>172</v>
      </c>
      <c r="D166" s="39">
        <v>0</v>
      </c>
      <c r="E166" s="108"/>
      <c r="F166" s="141"/>
      <c r="G166" s="5"/>
      <c r="H166" s="143"/>
      <c r="I166" s="143"/>
      <c r="J166" s="143"/>
      <c r="K166" s="143"/>
    </row>
    <row r="167" spans="1:11" s="144" customFormat="1" ht="14.25" x14ac:dyDescent="0.2">
      <c r="A167" s="24">
        <v>3745</v>
      </c>
      <c r="B167" s="25">
        <v>5169</v>
      </c>
      <c r="C167" s="105" t="s">
        <v>186</v>
      </c>
      <c r="D167" s="39">
        <v>30</v>
      </c>
      <c r="E167" s="108"/>
      <c r="F167" s="141"/>
      <c r="G167" s="5"/>
      <c r="H167" s="143"/>
      <c r="I167" s="143"/>
      <c r="J167" s="143"/>
      <c r="K167" s="143"/>
    </row>
    <row r="168" spans="1:11" s="144" customFormat="1" ht="14.25" x14ac:dyDescent="0.2">
      <c r="A168" s="24">
        <v>3745</v>
      </c>
      <c r="B168" s="25">
        <v>5169</v>
      </c>
      <c r="C168" s="105" t="s">
        <v>187</v>
      </c>
      <c r="D168" s="39">
        <v>2400</v>
      </c>
      <c r="E168" s="108"/>
      <c r="F168" s="141"/>
      <c r="G168" s="5"/>
      <c r="H168" s="143"/>
      <c r="I168" s="143"/>
      <c r="J168" s="143"/>
      <c r="K168" s="143"/>
    </row>
    <row r="169" spans="1:11" s="144" customFormat="1" ht="28.5" x14ac:dyDescent="0.2">
      <c r="A169" s="24">
        <v>3745</v>
      </c>
      <c r="B169" s="25">
        <v>5171</v>
      </c>
      <c r="C169" s="105" t="s">
        <v>188</v>
      </c>
      <c r="D169" s="39"/>
      <c r="E169" s="108"/>
      <c r="F169" s="141"/>
      <c r="G169" s="5"/>
      <c r="H169" s="143"/>
      <c r="I169" s="143"/>
      <c r="J169" s="143"/>
      <c r="K169" s="143"/>
    </row>
    <row r="170" spans="1:11" s="144" customFormat="1" ht="14.25" x14ac:dyDescent="0.2">
      <c r="A170" s="24">
        <v>3745</v>
      </c>
      <c r="B170" s="25">
        <v>5171</v>
      </c>
      <c r="C170" s="105" t="s">
        <v>189</v>
      </c>
      <c r="D170" s="39">
        <v>20</v>
      </c>
      <c r="E170" s="108"/>
      <c r="F170" s="141"/>
      <c r="G170" s="5"/>
      <c r="H170" s="143"/>
      <c r="I170" s="143"/>
      <c r="J170" s="143"/>
      <c r="K170" s="143"/>
    </row>
    <row r="171" spans="1:11" s="144" customFormat="1" ht="28.5" x14ac:dyDescent="0.2">
      <c r="A171" s="24">
        <v>3745</v>
      </c>
      <c r="B171" s="25">
        <v>6129</v>
      </c>
      <c r="C171" s="105" t="s">
        <v>190</v>
      </c>
      <c r="D171" s="39">
        <v>200</v>
      </c>
      <c r="E171" s="108"/>
      <c r="F171" s="141"/>
      <c r="G171" s="5"/>
      <c r="H171" s="143"/>
      <c r="I171" s="143"/>
      <c r="J171" s="143"/>
      <c r="K171" s="143"/>
    </row>
    <row r="172" spans="1:11" s="144" customFormat="1" ht="28.5" x14ac:dyDescent="0.2">
      <c r="A172" s="24">
        <v>3745</v>
      </c>
      <c r="B172" s="25">
        <v>6129</v>
      </c>
      <c r="C172" s="105" t="s">
        <v>191</v>
      </c>
      <c r="D172" s="39">
        <f>38+37</f>
        <v>75</v>
      </c>
      <c r="E172" s="108"/>
      <c r="F172" s="141"/>
      <c r="G172" s="5"/>
      <c r="H172" s="143"/>
      <c r="I172" s="143"/>
      <c r="J172" s="143"/>
      <c r="K172" s="143"/>
    </row>
    <row r="173" spans="1:11" s="144" customFormat="1" ht="28.5" x14ac:dyDescent="0.2">
      <c r="A173" s="24">
        <v>3745</v>
      </c>
      <c r="B173" s="25">
        <v>6129</v>
      </c>
      <c r="C173" s="105" t="s">
        <v>192</v>
      </c>
      <c r="D173" s="39">
        <v>0</v>
      </c>
      <c r="E173" s="108"/>
      <c r="F173" s="141"/>
      <c r="G173" s="157"/>
      <c r="H173" s="143"/>
      <c r="I173" s="143"/>
      <c r="J173" s="143"/>
      <c r="K173" s="143"/>
    </row>
    <row r="174" spans="1:11" s="144" customFormat="1" ht="15" x14ac:dyDescent="0.25">
      <c r="A174" s="119">
        <v>3745</v>
      </c>
      <c r="B174" s="120"/>
      <c r="C174" s="121" t="s">
        <v>193</v>
      </c>
      <c r="D174" s="124">
        <f>SUM(D164:D173)</f>
        <v>2855</v>
      </c>
      <c r="E174" s="140">
        <f>D174</f>
        <v>2855</v>
      </c>
      <c r="F174" s="141"/>
      <c r="G174" s="5"/>
      <c r="H174" s="143"/>
      <c r="I174" s="143"/>
      <c r="J174" s="143"/>
      <c r="K174" s="143"/>
    </row>
    <row r="175" spans="1:11" s="144" customFormat="1" ht="15" x14ac:dyDescent="0.25">
      <c r="A175" s="10"/>
      <c r="B175" s="11"/>
      <c r="C175" s="118"/>
      <c r="D175" s="124"/>
      <c r="E175" s="140"/>
      <c r="F175" s="141"/>
      <c r="G175" s="5"/>
      <c r="H175" s="143"/>
      <c r="I175" s="143"/>
      <c r="J175" s="143"/>
      <c r="K175" s="143"/>
    </row>
    <row r="176" spans="1:11" s="144" customFormat="1" ht="15" x14ac:dyDescent="0.25">
      <c r="A176" s="10">
        <v>3900</v>
      </c>
      <c r="B176" s="11">
        <v>5139</v>
      </c>
      <c r="C176" s="118" t="s">
        <v>194</v>
      </c>
      <c r="D176" s="39">
        <v>3</v>
      </c>
      <c r="E176" s="140"/>
      <c r="F176" s="141"/>
      <c r="G176" s="5"/>
      <c r="H176" s="143"/>
      <c r="I176" s="143"/>
      <c r="J176" s="143"/>
      <c r="K176" s="143"/>
    </row>
    <row r="177" spans="1:11" s="144" customFormat="1" ht="14.25" x14ac:dyDescent="0.2">
      <c r="A177" s="10">
        <v>3900</v>
      </c>
      <c r="B177" s="11">
        <v>5161</v>
      </c>
      <c r="C177" s="118" t="s">
        <v>195</v>
      </c>
      <c r="D177" s="39">
        <v>10</v>
      </c>
      <c r="E177" s="108"/>
      <c r="F177" s="141"/>
      <c r="G177" s="142"/>
      <c r="H177" s="143"/>
      <c r="I177" s="143"/>
      <c r="J177" s="143"/>
      <c r="K177" s="143"/>
    </row>
    <row r="178" spans="1:11" s="144" customFormat="1" ht="14.25" x14ac:dyDescent="0.2">
      <c r="A178" s="10">
        <v>3900</v>
      </c>
      <c r="B178" s="11">
        <v>5169</v>
      </c>
      <c r="C178" s="118" t="s">
        <v>196</v>
      </c>
      <c r="D178" s="39">
        <v>5</v>
      </c>
      <c r="E178" s="108"/>
      <c r="F178" s="141"/>
      <c r="G178" s="142"/>
      <c r="H178" s="143"/>
      <c r="I178" s="143"/>
      <c r="J178" s="143"/>
      <c r="K178" s="143"/>
    </row>
    <row r="179" spans="1:11" s="144" customFormat="1" ht="14.25" x14ac:dyDescent="0.2">
      <c r="A179" s="10">
        <v>3900</v>
      </c>
      <c r="B179" s="11">
        <v>5221</v>
      </c>
      <c r="C179" s="118" t="s">
        <v>197</v>
      </c>
      <c r="D179" s="39">
        <v>20</v>
      </c>
      <c r="E179" s="108"/>
      <c r="F179" s="141"/>
      <c r="G179" s="142"/>
      <c r="H179" s="143"/>
      <c r="I179" s="143"/>
      <c r="J179" s="143"/>
      <c r="K179" s="143"/>
    </row>
    <row r="180" spans="1:11" s="144" customFormat="1" ht="14.25" x14ac:dyDescent="0.2">
      <c r="A180" s="10">
        <v>3900</v>
      </c>
      <c r="B180" s="11">
        <v>5222</v>
      </c>
      <c r="C180" s="118" t="s">
        <v>198</v>
      </c>
      <c r="D180" s="39">
        <v>20</v>
      </c>
      <c r="E180" s="108"/>
      <c r="F180" s="141"/>
      <c r="G180" s="142"/>
      <c r="H180" s="143"/>
      <c r="I180" s="143"/>
      <c r="J180" s="143"/>
      <c r="K180" s="143"/>
    </row>
    <row r="181" spans="1:11" s="144" customFormat="1" ht="14.25" x14ac:dyDescent="0.2">
      <c r="A181" s="10">
        <v>3900</v>
      </c>
      <c r="B181" s="11">
        <v>5222</v>
      </c>
      <c r="C181" s="118" t="s">
        <v>199</v>
      </c>
      <c r="D181" s="39">
        <v>35</v>
      </c>
      <c r="E181" s="108"/>
      <c r="F181" s="141"/>
      <c r="G181" s="142"/>
      <c r="H181" s="143"/>
      <c r="I181" s="143"/>
      <c r="J181" s="143"/>
      <c r="K181" s="143"/>
    </row>
    <row r="182" spans="1:11" s="144" customFormat="1" ht="28.5" customHeight="1" x14ac:dyDescent="0.2">
      <c r="A182" s="10">
        <v>3900</v>
      </c>
      <c r="B182" s="11">
        <v>5499</v>
      </c>
      <c r="C182" s="118" t="s">
        <v>200</v>
      </c>
      <c r="D182" s="39">
        <v>40</v>
      </c>
      <c r="E182" s="108"/>
      <c r="F182" s="141"/>
      <c r="G182" s="142"/>
      <c r="H182" s="143"/>
      <c r="I182" s="143"/>
      <c r="J182" s="143"/>
      <c r="K182" s="143"/>
    </row>
    <row r="183" spans="1:11" s="144" customFormat="1" ht="15" x14ac:dyDescent="0.25">
      <c r="A183" s="151">
        <v>3900</v>
      </c>
      <c r="B183" s="152"/>
      <c r="C183" s="153" t="s">
        <v>201</v>
      </c>
      <c r="D183" s="40">
        <f>SUM(D176:D182)</f>
        <v>133</v>
      </c>
      <c r="E183" s="117">
        <f>D183</f>
        <v>133</v>
      </c>
      <c r="F183" s="141"/>
      <c r="G183" s="142"/>
      <c r="H183" s="143"/>
      <c r="I183" s="143"/>
      <c r="J183" s="143"/>
      <c r="K183" s="143"/>
    </row>
    <row r="184" spans="1:11" s="144" customFormat="1" ht="15" x14ac:dyDescent="0.25">
      <c r="A184" s="10"/>
      <c r="B184" s="11"/>
      <c r="C184" s="118"/>
      <c r="D184" s="124"/>
      <c r="E184" s="140"/>
      <c r="F184" s="141"/>
      <c r="G184" s="142"/>
      <c r="H184" s="143"/>
      <c r="I184" s="143"/>
      <c r="J184" s="143"/>
      <c r="K184" s="143"/>
    </row>
    <row r="185" spans="1:11" s="130" customFormat="1" ht="14.25" x14ac:dyDescent="0.2">
      <c r="A185" s="10">
        <v>4341</v>
      </c>
      <c r="B185" s="11">
        <v>5492</v>
      </c>
      <c r="C185" s="118" t="s">
        <v>202</v>
      </c>
      <c r="D185" s="39">
        <v>20</v>
      </c>
      <c r="E185" s="108"/>
      <c r="F185" s="129"/>
      <c r="G185" s="5"/>
      <c r="H185" s="5"/>
      <c r="I185" s="5"/>
      <c r="J185" s="5"/>
      <c r="K185" s="5"/>
    </row>
    <row r="186" spans="1:11" s="4" customFormat="1" ht="15" x14ac:dyDescent="0.25">
      <c r="A186" s="151">
        <v>4341</v>
      </c>
      <c r="B186" s="152"/>
      <c r="C186" s="153" t="s">
        <v>203</v>
      </c>
      <c r="D186" s="40">
        <f>SUM(D185)</f>
        <v>20</v>
      </c>
      <c r="E186" s="117">
        <f>D186</f>
        <v>20</v>
      </c>
      <c r="F186" s="154"/>
      <c r="G186" s="142"/>
      <c r="H186" s="142"/>
      <c r="I186" s="142"/>
      <c r="J186" s="142"/>
      <c r="K186" s="142"/>
    </row>
    <row r="187" spans="1:11" s="144" customFormat="1" ht="15" x14ac:dyDescent="0.25">
      <c r="A187" s="119"/>
      <c r="B187" s="120"/>
      <c r="C187" s="121"/>
      <c r="D187" s="124"/>
      <c r="E187" s="140"/>
      <c r="F187" s="141"/>
      <c r="G187" s="142"/>
      <c r="H187" s="143"/>
      <c r="I187" s="143"/>
      <c r="J187" s="143"/>
      <c r="K187" s="143"/>
    </row>
    <row r="188" spans="1:11" s="147" customFormat="1" ht="14.25" x14ac:dyDescent="0.2">
      <c r="A188" s="10">
        <v>4344</v>
      </c>
      <c r="B188" s="11">
        <v>5222</v>
      </c>
      <c r="C188" s="118" t="s">
        <v>204</v>
      </c>
      <c r="D188" s="39">
        <v>0</v>
      </c>
      <c r="E188" s="108"/>
      <c r="F188" s="131"/>
      <c r="G188" s="131"/>
      <c r="H188" s="158"/>
      <c r="I188" s="114"/>
      <c r="J188" s="114"/>
      <c r="K188" s="114"/>
    </row>
    <row r="189" spans="1:11" s="130" customFormat="1" ht="28.5" x14ac:dyDescent="0.2">
      <c r="A189" s="10">
        <v>4344</v>
      </c>
      <c r="B189" s="11">
        <v>5229</v>
      </c>
      <c r="C189" s="118" t="s">
        <v>205</v>
      </c>
      <c r="D189" s="39">
        <v>40</v>
      </c>
      <c r="E189" s="108"/>
      <c r="F189" s="131"/>
      <c r="G189" s="131"/>
      <c r="H189" s="131"/>
      <c r="I189" s="5"/>
      <c r="J189" s="5"/>
      <c r="K189" s="5"/>
    </row>
    <row r="190" spans="1:11" s="130" customFormat="1" ht="28.5" x14ac:dyDescent="0.2">
      <c r="A190" s="159"/>
      <c r="B190" s="160"/>
      <c r="C190" s="118" t="s">
        <v>206</v>
      </c>
      <c r="D190" s="161">
        <v>0</v>
      </c>
      <c r="E190" s="108"/>
      <c r="F190" s="131"/>
      <c r="G190" s="131"/>
      <c r="H190" s="131"/>
      <c r="I190" s="5"/>
      <c r="J190" s="5"/>
      <c r="K190" s="5"/>
    </row>
    <row r="191" spans="1:11" s="130" customFormat="1" ht="14.25" x14ac:dyDescent="0.2">
      <c r="A191" s="159">
        <v>4344</v>
      </c>
      <c r="B191" s="160">
        <v>5222</v>
      </c>
      <c r="C191" s="118" t="s">
        <v>207</v>
      </c>
      <c r="D191" s="161">
        <v>20</v>
      </c>
      <c r="E191" s="162"/>
      <c r="F191" s="131"/>
      <c r="G191" s="131"/>
      <c r="H191" s="131"/>
      <c r="I191" s="5"/>
      <c r="J191" s="5"/>
      <c r="K191" s="5"/>
    </row>
    <row r="192" spans="1:11" s="144" customFormat="1" ht="15" x14ac:dyDescent="0.25">
      <c r="A192" s="163">
        <v>4344</v>
      </c>
      <c r="B192" s="164"/>
      <c r="C192" s="165" t="s">
        <v>208</v>
      </c>
      <c r="D192" s="166">
        <f>SUM(D188:D191)</f>
        <v>60</v>
      </c>
      <c r="E192" s="167">
        <f>D192</f>
        <v>60</v>
      </c>
      <c r="F192" s="141"/>
      <c r="G192" s="142"/>
      <c r="H192" s="143"/>
      <c r="I192" s="143"/>
      <c r="J192" s="143"/>
      <c r="K192" s="143"/>
    </row>
    <row r="193" spans="1:11" s="144" customFormat="1" ht="15" x14ac:dyDescent="0.25">
      <c r="A193" s="119"/>
      <c r="B193" s="11"/>
      <c r="C193" s="149"/>
      <c r="D193" s="39"/>
      <c r="E193" s="108"/>
      <c r="F193" s="131"/>
      <c r="G193" s="142"/>
      <c r="H193" s="143"/>
      <c r="I193" s="143"/>
      <c r="J193" s="143"/>
      <c r="K193" s="143"/>
    </row>
    <row r="194" spans="1:11" s="130" customFormat="1" ht="28.5" x14ac:dyDescent="0.2">
      <c r="A194" s="24">
        <v>4357</v>
      </c>
      <c r="B194" s="168">
        <v>5137</v>
      </c>
      <c r="C194" s="169" t="s">
        <v>209</v>
      </c>
      <c r="D194" s="49">
        <v>78</v>
      </c>
      <c r="E194" s="106"/>
      <c r="G194" s="5"/>
      <c r="H194" s="5"/>
      <c r="I194" s="5"/>
      <c r="J194" s="5"/>
      <c r="K194" s="5"/>
    </row>
    <row r="195" spans="1:11" s="130" customFormat="1" ht="14.25" x14ac:dyDescent="0.2">
      <c r="A195" s="10"/>
      <c r="B195" s="11"/>
      <c r="C195" s="118" t="s">
        <v>210</v>
      </c>
      <c r="D195" s="39">
        <v>0</v>
      </c>
      <c r="E195" s="108"/>
      <c r="G195" s="5"/>
      <c r="H195" s="5"/>
      <c r="I195" s="5"/>
      <c r="J195" s="5"/>
      <c r="K195" s="5"/>
    </row>
    <row r="196" spans="1:11" s="130" customFormat="1" ht="14.25" x14ac:dyDescent="0.2">
      <c r="A196" s="10">
        <v>4357</v>
      </c>
      <c r="B196" s="11">
        <v>5139</v>
      </c>
      <c r="C196" s="118" t="s">
        <v>74</v>
      </c>
      <c r="D196" s="49">
        <v>35</v>
      </c>
      <c r="E196" s="106"/>
      <c r="G196" s="5"/>
      <c r="H196" s="5"/>
      <c r="I196" s="5"/>
      <c r="J196" s="5"/>
      <c r="K196" s="5"/>
    </row>
    <row r="197" spans="1:11" s="130" customFormat="1" ht="14.25" x14ac:dyDescent="0.2">
      <c r="A197" s="10">
        <v>4357</v>
      </c>
      <c r="B197" s="11">
        <v>5169</v>
      </c>
      <c r="C197" s="118" t="s">
        <v>211</v>
      </c>
      <c r="D197" s="49">
        <v>25</v>
      </c>
      <c r="E197" s="106"/>
      <c r="G197" s="5"/>
      <c r="H197" s="5"/>
      <c r="I197" s="5"/>
      <c r="J197" s="5"/>
      <c r="K197" s="5"/>
    </row>
    <row r="198" spans="1:11" s="130" customFormat="1" ht="28.5" customHeight="1" x14ac:dyDescent="0.2">
      <c r="A198" s="10">
        <v>4357</v>
      </c>
      <c r="B198" s="11">
        <v>5169</v>
      </c>
      <c r="C198" s="118" t="s">
        <v>212</v>
      </c>
      <c r="D198" s="49">
        <v>30</v>
      </c>
      <c r="E198" s="106"/>
      <c r="G198" s="5"/>
      <c r="H198" s="5"/>
      <c r="I198" s="5"/>
      <c r="J198" s="5"/>
      <c r="K198" s="5"/>
    </row>
    <row r="199" spans="1:11" s="130" customFormat="1" ht="28.5" customHeight="1" x14ac:dyDescent="0.2">
      <c r="A199" s="10">
        <v>4357</v>
      </c>
      <c r="B199" s="11">
        <v>5169</v>
      </c>
      <c r="C199" s="118" t="s">
        <v>213</v>
      </c>
      <c r="D199" s="49">
        <f>135+15</f>
        <v>150</v>
      </c>
      <c r="E199" s="106"/>
      <c r="G199" s="5"/>
      <c r="H199" s="5"/>
      <c r="I199" s="5"/>
      <c r="J199" s="5"/>
      <c r="K199" s="5"/>
    </row>
    <row r="200" spans="1:11" s="130" customFormat="1" ht="14.25" x14ac:dyDescent="0.2">
      <c r="A200" s="10">
        <v>4357</v>
      </c>
      <c r="B200" s="11">
        <v>5171</v>
      </c>
      <c r="C200" s="118" t="s">
        <v>214</v>
      </c>
      <c r="D200" s="49">
        <f>250+50</f>
        <v>300</v>
      </c>
      <c r="E200" s="106"/>
      <c r="G200" s="5"/>
      <c r="H200" s="5"/>
      <c r="I200" s="5"/>
      <c r="J200" s="5"/>
      <c r="K200" s="5"/>
    </row>
    <row r="201" spans="1:11" s="130" customFormat="1" ht="14.25" x14ac:dyDescent="0.2">
      <c r="A201" s="10">
        <v>4357</v>
      </c>
      <c r="B201" s="11">
        <v>5175</v>
      </c>
      <c r="C201" s="118" t="s">
        <v>134</v>
      </c>
      <c r="D201" s="49">
        <v>12</v>
      </c>
      <c r="E201" s="106"/>
      <c r="G201" s="5"/>
      <c r="H201" s="5"/>
      <c r="I201" s="5"/>
      <c r="J201" s="5"/>
      <c r="K201" s="5"/>
    </row>
    <row r="202" spans="1:11" s="130" customFormat="1" ht="14.25" x14ac:dyDescent="0.2">
      <c r="A202" s="10">
        <v>4357</v>
      </c>
      <c r="B202" s="15">
        <v>5192</v>
      </c>
      <c r="C202" s="125" t="s">
        <v>215</v>
      </c>
      <c r="D202" s="49">
        <v>2</v>
      </c>
      <c r="E202" s="106"/>
      <c r="G202" s="5"/>
      <c r="H202" s="5"/>
      <c r="I202" s="5"/>
      <c r="J202" s="5"/>
      <c r="K202" s="5"/>
    </row>
    <row r="203" spans="1:11" s="144" customFormat="1" ht="15" x14ac:dyDescent="0.25">
      <c r="A203" s="119">
        <v>4357</v>
      </c>
      <c r="B203" s="120"/>
      <c r="C203" s="121" t="s">
        <v>216</v>
      </c>
      <c r="D203" s="124">
        <f>SUM(D194:D202)</f>
        <v>632</v>
      </c>
      <c r="E203" s="140">
        <f>D203</f>
        <v>632</v>
      </c>
      <c r="G203" s="142"/>
      <c r="H203" s="143"/>
      <c r="I203" s="143"/>
      <c r="J203" s="143"/>
      <c r="K203" s="143"/>
    </row>
    <row r="204" spans="1:11" s="144" customFormat="1" ht="15" x14ac:dyDescent="0.25">
      <c r="A204" s="119"/>
      <c r="B204" s="120"/>
      <c r="C204" s="121"/>
      <c r="D204" s="124"/>
      <c r="E204" s="140"/>
      <c r="G204" s="142"/>
      <c r="H204" s="143"/>
      <c r="I204" s="143"/>
      <c r="J204" s="143"/>
      <c r="K204" s="143"/>
    </row>
    <row r="205" spans="1:11" s="144" customFormat="1" ht="14.25" x14ac:dyDescent="0.2">
      <c r="A205" s="10">
        <v>4359</v>
      </c>
      <c r="B205" s="11">
        <v>5139</v>
      </c>
      <c r="C205" s="118" t="s">
        <v>74</v>
      </c>
      <c r="D205" s="39">
        <v>2</v>
      </c>
      <c r="E205" s="108"/>
      <c r="G205" s="142"/>
      <c r="H205" s="143"/>
      <c r="I205" s="143"/>
      <c r="J205" s="143"/>
      <c r="K205" s="143"/>
    </row>
    <row r="206" spans="1:11" s="144" customFormat="1" ht="14.25" x14ac:dyDescent="0.2">
      <c r="A206" s="10">
        <v>4359</v>
      </c>
      <c r="B206" s="15">
        <v>5169</v>
      </c>
      <c r="C206" s="125" t="s">
        <v>217</v>
      </c>
      <c r="D206" s="39">
        <v>4</v>
      </c>
      <c r="E206" s="108"/>
      <c r="G206" s="142"/>
      <c r="H206" s="143"/>
      <c r="I206" s="143"/>
      <c r="J206" s="143"/>
      <c r="K206" s="143"/>
    </row>
    <row r="207" spans="1:11" s="144" customFormat="1" ht="14.25" x14ac:dyDescent="0.2">
      <c r="A207" s="135">
        <v>4359</v>
      </c>
      <c r="B207" s="170">
        <v>5175</v>
      </c>
      <c r="C207" s="171" t="s">
        <v>134</v>
      </c>
      <c r="D207" s="39">
        <v>4</v>
      </c>
      <c r="E207" s="108"/>
      <c r="G207" s="142"/>
      <c r="H207" s="143"/>
      <c r="I207" s="143"/>
      <c r="J207" s="143"/>
      <c r="K207" s="143"/>
    </row>
    <row r="208" spans="1:11" s="144" customFormat="1" ht="14.25" x14ac:dyDescent="0.2">
      <c r="A208" s="135">
        <v>4359</v>
      </c>
      <c r="B208" s="170">
        <v>5192</v>
      </c>
      <c r="C208" s="171" t="s">
        <v>218</v>
      </c>
      <c r="D208" s="39">
        <v>9</v>
      </c>
      <c r="E208" s="108"/>
      <c r="G208" s="142"/>
      <c r="H208" s="143"/>
      <c r="I208" s="143"/>
      <c r="J208" s="143"/>
      <c r="K208" s="143"/>
    </row>
    <row r="209" spans="1:11" s="144" customFormat="1" ht="15" x14ac:dyDescent="0.25">
      <c r="A209" s="119">
        <v>4359</v>
      </c>
      <c r="B209" s="120"/>
      <c r="C209" s="121" t="s">
        <v>219</v>
      </c>
      <c r="D209" s="124">
        <f>SUM(D205:D208)</f>
        <v>19</v>
      </c>
      <c r="E209" s="117">
        <f>D209</f>
        <v>19</v>
      </c>
      <c r="G209" s="142"/>
      <c r="H209" s="143"/>
      <c r="I209" s="143"/>
      <c r="J209" s="143"/>
      <c r="K209" s="143"/>
    </row>
    <row r="210" spans="1:11" s="144" customFormat="1" ht="15" x14ac:dyDescent="0.25">
      <c r="A210" s="119"/>
      <c r="B210" s="120"/>
      <c r="C210" s="121"/>
      <c r="D210" s="124"/>
      <c r="E210" s="117"/>
      <c r="G210" s="142"/>
      <c r="H210" s="143"/>
      <c r="I210" s="143"/>
      <c r="J210" s="143"/>
      <c r="K210" s="143"/>
    </row>
    <row r="211" spans="1:11" s="144" customFormat="1" ht="14.25" x14ac:dyDescent="0.2">
      <c r="A211" s="10">
        <v>5311</v>
      </c>
      <c r="B211" s="11">
        <v>5499</v>
      </c>
      <c r="C211" s="118" t="s">
        <v>220</v>
      </c>
      <c r="D211" s="39">
        <v>16</v>
      </c>
      <c r="E211" s="108"/>
      <c r="G211" s="142"/>
      <c r="H211" s="143"/>
      <c r="I211" s="143"/>
      <c r="J211" s="143"/>
      <c r="K211" s="143"/>
    </row>
    <row r="212" spans="1:11" s="144" customFormat="1" ht="15" x14ac:dyDescent="0.25">
      <c r="A212" s="151">
        <v>5311</v>
      </c>
      <c r="B212" s="152"/>
      <c r="C212" s="153" t="s">
        <v>221</v>
      </c>
      <c r="D212" s="124">
        <f>SUM(D211)</f>
        <v>16</v>
      </c>
      <c r="E212" s="117">
        <f>D212</f>
        <v>16</v>
      </c>
      <c r="G212" s="142"/>
      <c r="H212" s="143"/>
      <c r="I212" s="143"/>
      <c r="J212" s="143"/>
      <c r="K212" s="143"/>
    </row>
    <row r="213" spans="1:11" s="144" customFormat="1" ht="15" x14ac:dyDescent="0.25">
      <c r="A213" s="151"/>
      <c r="B213" s="152"/>
      <c r="C213" s="153"/>
      <c r="D213" s="124"/>
      <c r="E213" s="117"/>
      <c r="G213" s="142"/>
      <c r="H213" s="143"/>
      <c r="I213" s="143"/>
      <c r="J213" s="143"/>
      <c r="K213" s="143"/>
    </row>
    <row r="214" spans="1:11" s="144" customFormat="1" ht="14.25" x14ac:dyDescent="0.2">
      <c r="A214" s="10">
        <v>5512</v>
      </c>
      <c r="B214" s="15">
        <v>5132</v>
      </c>
      <c r="C214" s="125" t="s">
        <v>222</v>
      </c>
      <c r="D214" s="39">
        <v>30</v>
      </c>
      <c r="E214" s="108"/>
      <c r="G214" s="5"/>
      <c r="H214" s="143"/>
      <c r="I214" s="143"/>
      <c r="J214" s="143"/>
      <c r="K214" s="143"/>
    </row>
    <row r="215" spans="1:11" s="144" customFormat="1" ht="14.25" x14ac:dyDescent="0.2">
      <c r="A215" s="24"/>
      <c r="B215" s="25"/>
      <c r="C215" s="105" t="s">
        <v>223</v>
      </c>
      <c r="D215" s="39">
        <v>0</v>
      </c>
      <c r="E215" s="108"/>
      <c r="G215" s="5"/>
      <c r="H215" s="143"/>
      <c r="I215" s="143"/>
      <c r="J215" s="143"/>
      <c r="K215" s="143"/>
    </row>
    <row r="216" spans="1:11" s="144" customFormat="1" ht="14.25" x14ac:dyDescent="0.2">
      <c r="A216" s="24"/>
      <c r="B216" s="25"/>
      <c r="C216" s="105" t="s">
        <v>224</v>
      </c>
      <c r="D216" s="39">
        <v>0</v>
      </c>
      <c r="E216" s="108"/>
      <c r="G216" s="5"/>
      <c r="H216" s="143"/>
      <c r="I216" s="143"/>
      <c r="J216" s="143"/>
      <c r="K216" s="143"/>
    </row>
    <row r="217" spans="1:11" s="144" customFormat="1" ht="14.25" x14ac:dyDescent="0.2">
      <c r="A217" s="24">
        <v>5512</v>
      </c>
      <c r="B217" s="25">
        <v>5137</v>
      </c>
      <c r="C217" s="105" t="s">
        <v>225</v>
      </c>
      <c r="D217" s="39">
        <v>45</v>
      </c>
      <c r="E217" s="108"/>
      <c r="G217" s="5"/>
      <c r="H217" s="143"/>
      <c r="I217" s="143"/>
      <c r="J217" s="143"/>
      <c r="K217" s="143"/>
    </row>
    <row r="218" spans="1:11" s="144" customFormat="1" ht="28.5" x14ac:dyDescent="0.2">
      <c r="A218" s="24"/>
      <c r="B218" s="25"/>
      <c r="C218" s="105" t="s">
        <v>226</v>
      </c>
      <c r="D218" s="39">
        <v>0</v>
      </c>
      <c r="E218" s="108"/>
      <c r="G218" s="5"/>
      <c r="H218" s="143"/>
      <c r="I218" s="143"/>
      <c r="J218" s="143"/>
      <c r="K218" s="143"/>
    </row>
    <row r="219" spans="1:11" s="144" customFormat="1" ht="14.25" x14ac:dyDescent="0.2">
      <c r="A219" s="24">
        <v>5512</v>
      </c>
      <c r="B219" s="25">
        <v>5139</v>
      </c>
      <c r="C219" s="105" t="s">
        <v>227</v>
      </c>
      <c r="D219" s="39">
        <v>54</v>
      </c>
      <c r="E219" s="108"/>
      <c r="G219" s="5"/>
      <c r="H219" s="143"/>
      <c r="I219" s="143"/>
      <c r="J219" s="143"/>
      <c r="K219" s="143"/>
    </row>
    <row r="220" spans="1:11" s="144" customFormat="1" ht="14.25" x14ac:dyDescent="0.2">
      <c r="A220" s="24"/>
      <c r="B220" s="25"/>
      <c r="C220" s="105" t="s">
        <v>228</v>
      </c>
      <c r="D220" s="39">
        <v>0</v>
      </c>
      <c r="E220" s="108"/>
      <c r="G220" s="5"/>
      <c r="H220" s="143"/>
      <c r="I220" s="143"/>
      <c r="J220" s="143"/>
      <c r="K220" s="143"/>
    </row>
    <row r="221" spans="1:11" s="144" customFormat="1" ht="14.25" x14ac:dyDescent="0.2">
      <c r="A221" s="24"/>
      <c r="B221" s="25"/>
      <c r="C221" s="105" t="s">
        <v>229</v>
      </c>
      <c r="D221" s="39">
        <v>0</v>
      </c>
      <c r="E221" s="108"/>
      <c r="F221" s="130"/>
      <c r="G221" s="5"/>
      <c r="H221" s="143"/>
      <c r="I221" s="143"/>
      <c r="J221" s="143"/>
      <c r="K221" s="143"/>
    </row>
    <row r="222" spans="1:11" s="144" customFormat="1" ht="14.25" x14ac:dyDescent="0.2">
      <c r="A222" s="24">
        <v>5512</v>
      </c>
      <c r="B222" s="25">
        <v>5153</v>
      </c>
      <c r="C222" s="105" t="s">
        <v>127</v>
      </c>
      <c r="D222" s="39">
        <v>120</v>
      </c>
      <c r="E222" s="108"/>
      <c r="G222" s="5"/>
      <c r="H222" s="143"/>
      <c r="I222" s="143"/>
      <c r="J222" s="143"/>
      <c r="K222" s="143"/>
    </row>
    <row r="223" spans="1:11" s="144" customFormat="1" ht="14.25" x14ac:dyDescent="0.2">
      <c r="A223" s="24">
        <v>5512</v>
      </c>
      <c r="B223" s="25">
        <v>5154</v>
      </c>
      <c r="C223" s="105" t="s">
        <v>98</v>
      </c>
      <c r="D223" s="39">
        <v>40</v>
      </c>
      <c r="E223" s="108"/>
      <c r="G223" s="5"/>
      <c r="H223" s="143"/>
      <c r="I223" s="143"/>
      <c r="J223" s="143"/>
      <c r="K223" s="143"/>
    </row>
    <row r="224" spans="1:11" s="144" customFormat="1" ht="14.25" x14ac:dyDescent="0.2">
      <c r="A224" s="24">
        <v>5512</v>
      </c>
      <c r="B224" s="25">
        <v>5156</v>
      </c>
      <c r="C224" s="105" t="s">
        <v>230</v>
      </c>
      <c r="D224" s="39">
        <v>70</v>
      </c>
      <c r="E224" s="108"/>
      <c r="G224" s="5"/>
      <c r="H224" s="143"/>
      <c r="I224" s="143"/>
      <c r="J224" s="143"/>
      <c r="K224" s="143"/>
    </row>
    <row r="225" spans="1:11" s="144" customFormat="1" ht="14.25" x14ac:dyDescent="0.2">
      <c r="A225" s="24"/>
      <c r="B225" s="25"/>
      <c r="C225" s="105" t="s">
        <v>231</v>
      </c>
      <c r="D225" s="39">
        <v>0</v>
      </c>
      <c r="E225" s="108"/>
      <c r="G225" s="5"/>
      <c r="H225" s="143"/>
      <c r="I225" s="143"/>
      <c r="J225" s="143"/>
      <c r="K225" s="143"/>
    </row>
    <row r="226" spans="1:11" s="144" customFormat="1" ht="14.25" x14ac:dyDescent="0.2">
      <c r="A226" s="24">
        <v>5512</v>
      </c>
      <c r="B226" s="25">
        <v>5162</v>
      </c>
      <c r="C226" s="105" t="s">
        <v>128</v>
      </c>
      <c r="D226" s="39">
        <v>16</v>
      </c>
      <c r="E226" s="108"/>
      <c r="G226" s="5"/>
      <c r="H226" s="143"/>
      <c r="I226" s="143"/>
      <c r="J226" s="143"/>
      <c r="K226" s="143"/>
    </row>
    <row r="227" spans="1:11" s="144" customFormat="1" ht="14.25" x14ac:dyDescent="0.2">
      <c r="A227" s="24">
        <v>5512</v>
      </c>
      <c r="B227" s="25">
        <v>5167</v>
      </c>
      <c r="C227" s="105" t="s">
        <v>232</v>
      </c>
      <c r="D227" s="39">
        <v>20</v>
      </c>
      <c r="E227" s="108"/>
      <c r="G227" s="5"/>
      <c r="H227" s="143"/>
      <c r="I227" s="143"/>
      <c r="J227" s="143"/>
      <c r="K227" s="143"/>
    </row>
    <row r="228" spans="1:11" s="144" customFormat="1" ht="14.25" x14ac:dyDescent="0.2">
      <c r="A228" s="24"/>
      <c r="B228" s="25"/>
      <c r="C228" s="105" t="s">
        <v>233</v>
      </c>
      <c r="D228" s="39">
        <v>0</v>
      </c>
      <c r="E228" s="108"/>
      <c r="G228" s="5"/>
      <c r="H228" s="143"/>
      <c r="I228" s="143"/>
      <c r="J228" s="143"/>
      <c r="K228" s="143"/>
    </row>
    <row r="229" spans="1:11" s="144" customFormat="1" ht="14.25" x14ac:dyDescent="0.2">
      <c r="A229" s="24">
        <v>5512</v>
      </c>
      <c r="B229" s="25">
        <v>5169</v>
      </c>
      <c r="C229" s="105" t="s">
        <v>234</v>
      </c>
      <c r="D229" s="39">
        <v>30</v>
      </c>
      <c r="E229" s="108"/>
      <c r="G229" s="5"/>
      <c r="H229" s="143"/>
      <c r="I229" s="143"/>
      <c r="J229" s="143"/>
      <c r="K229" s="143"/>
    </row>
    <row r="230" spans="1:11" s="144" customFormat="1" ht="14.25" x14ac:dyDescent="0.2">
      <c r="A230" s="24"/>
      <c r="B230" s="25"/>
      <c r="C230" s="105" t="s">
        <v>235</v>
      </c>
      <c r="D230" s="39">
        <v>0</v>
      </c>
      <c r="E230" s="108"/>
      <c r="G230" s="5"/>
      <c r="H230" s="143"/>
      <c r="I230" s="143"/>
      <c r="J230" s="143"/>
      <c r="K230" s="143"/>
    </row>
    <row r="231" spans="1:11" s="144" customFormat="1" ht="14.25" x14ac:dyDescent="0.2">
      <c r="A231" s="24"/>
      <c r="B231" s="25"/>
      <c r="C231" s="105" t="s">
        <v>236</v>
      </c>
      <c r="D231" s="39">
        <v>0</v>
      </c>
      <c r="E231" s="108"/>
      <c r="G231" s="5"/>
      <c r="H231" s="143"/>
      <c r="I231" s="143"/>
      <c r="J231" s="143"/>
      <c r="K231" s="143"/>
    </row>
    <row r="232" spans="1:11" s="144" customFormat="1" ht="14.25" x14ac:dyDescent="0.2">
      <c r="A232" s="24">
        <v>5512</v>
      </c>
      <c r="B232" s="25">
        <v>5171</v>
      </c>
      <c r="C232" s="105" t="s">
        <v>237</v>
      </c>
      <c r="D232" s="39">
        <v>100</v>
      </c>
      <c r="E232" s="108"/>
      <c r="G232" s="5"/>
      <c r="H232" s="143"/>
      <c r="I232" s="143"/>
      <c r="J232" s="143"/>
      <c r="K232" s="143"/>
    </row>
    <row r="233" spans="1:11" s="144" customFormat="1" ht="15" x14ac:dyDescent="0.25">
      <c r="A233" s="24"/>
      <c r="B233" s="25"/>
      <c r="C233" s="105" t="s">
        <v>238</v>
      </c>
      <c r="D233" s="39">
        <v>0</v>
      </c>
      <c r="E233" s="117"/>
      <c r="G233" s="142"/>
      <c r="H233" s="143"/>
      <c r="I233" s="143"/>
      <c r="J233" s="143"/>
      <c r="K233" s="143"/>
    </row>
    <row r="234" spans="1:11" s="144" customFormat="1" ht="15" x14ac:dyDescent="0.25">
      <c r="A234" s="24">
        <v>5512</v>
      </c>
      <c r="B234" s="25">
        <v>6121</v>
      </c>
      <c r="C234" s="105" t="s">
        <v>239</v>
      </c>
      <c r="D234" s="39">
        <v>200</v>
      </c>
      <c r="E234" s="117"/>
      <c r="G234" s="142"/>
      <c r="H234" s="143"/>
      <c r="I234" s="143"/>
      <c r="J234" s="143"/>
      <c r="K234" s="143"/>
    </row>
    <row r="235" spans="1:11" s="144" customFormat="1" ht="30" x14ac:dyDescent="0.25">
      <c r="A235" s="115">
        <v>5512</v>
      </c>
      <c r="B235" s="172"/>
      <c r="C235" s="116" t="s">
        <v>240</v>
      </c>
      <c r="D235" s="124">
        <f>SUM(D214:D234)</f>
        <v>725</v>
      </c>
      <c r="E235" s="140">
        <f>D235</f>
        <v>725</v>
      </c>
      <c r="G235" s="142"/>
      <c r="H235" s="143"/>
      <c r="I235" s="143"/>
      <c r="J235" s="143"/>
      <c r="K235" s="143"/>
    </row>
    <row r="236" spans="1:11" s="144" customFormat="1" ht="15" x14ac:dyDescent="0.25">
      <c r="A236" s="115"/>
      <c r="B236" s="172"/>
      <c r="C236" s="116"/>
      <c r="D236" s="124"/>
      <c r="E236" s="140"/>
      <c r="G236" s="142"/>
      <c r="H236" s="143"/>
      <c r="I236" s="143"/>
      <c r="J236" s="143"/>
      <c r="K236" s="143"/>
    </row>
    <row r="237" spans="1:11" s="144" customFormat="1" ht="14.25" x14ac:dyDescent="0.2">
      <c r="A237" s="10">
        <v>6112</v>
      </c>
      <c r="B237" s="11">
        <v>5023</v>
      </c>
      <c r="C237" s="118" t="s">
        <v>241</v>
      </c>
      <c r="D237" s="39">
        <v>1410</v>
      </c>
      <c r="E237" s="108"/>
      <c r="G237" s="142"/>
      <c r="H237" s="143"/>
      <c r="I237" s="143"/>
      <c r="J237" s="143"/>
      <c r="K237" s="143"/>
    </row>
    <row r="238" spans="1:11" ht="14.25" x14ac:dyDescent="0.2">
      <c r="A238" s="10">
        <v>6112</v>
      </c>
      <c r="B238" s="11">
        <v>5031</v>
      </c>
      <c r="C238" s="118" t="s">
        <v>122</v>
      </c>
      <c r="D238" s="39">
        <v>290</v>
      </c>
      <c r="E238" s="108"/>
    </row>
    <row r="239" spans="1:11" ht="14.25" x14ac:dyDescent="0.2">
      <c r="A239" s="10">
        <v>6112</v>
      </c>
      <c r="B239" s="11">
        <v>5032</v>
      </c>
      <c r="C239" s="118" t="s">
        <v>71</v>
      </c>
      <c r="D239" s="39">
        <v>127</v>
      </c>
      <c r="E239" s="108"/>
    </row>
    <row r="240" spans="1:11" ht="14.25" x14ac:dyDescent="0.2">
      <c r="A240" s="10">
        <v>6112</v>
      </c>
      <c r="B240" s="11">
        <v>5137</v>
      </c>
      <c r="C240" s="118" t="s">
        <v>242</v>
      </c>
      <c r="D240" s="39">
        <v>184</v>
      </c>
      <c r="E240" s="108"/>
    </row>
    <row r="241" spans="1:11" ht="14.25" x14ac:dyDescent="0.2">
      <c r="A241" s="10">
        <v>6112</v>
      </c>
      <c r="B241" s="11">
        <v>5156</v>
      </c>
      <c r="C241" s="118" t="s">
        <v>243</v>
      </c>
      <c r="D241" s="39">
        <v>10</v>
      </c>
      <c r="E241" s="108"/>
    </row>
    <row r="242" spans="1:11" ht="14.25" x14ac:dyDescent="0.2">
      <c r="A242" s="10">
        <v>6112</v>
      </c>
      <c r="B242" s="11">
        <v>5169</v>
      </c>
      <c r="C242" s="118" t="s">
        <v>99</v>
      </c>
      <c r="D242" s="39">
        <v>5</v>
      </c>
      <c r="E242" s="108"/>
    </row>
    <row r="243" spans="1:11" ht="14.25" x14ac:dyDescent="0.2">
      <c r="A243" s="10">
        <v>6112</v>
      </c>
      <c r="B243" s="11">
        <v>5172</v>
      </c>
      <c r="C243" s="118" t="s">
        <v>244</v>
      </c>
      <c r="D243" s="39">
        <v>61</v>
      </c>
      <c r="E243" s="108"/>
    </row>
    <row r="244" spans="1:11" ht="14.25" x14ac:dyDescent="0.2">
      <c r="A244" s="10">
        <v>6112</v>
      </c>
      <c r="B244" s="11">
        <v>5173</v>
      </c>
      <c r="C244" s="118" t="s">
        <v>245</v>
      </c>
      <c r="D244" s="39">
        <v>4</v>
      </c>
      <c r="E244" s="108"/>
    </row>
    <row r="245" spans="1:11" ht="14.25" x14ac:dyDescent="0.2">
      <c r="A245" s="10">
        <v>6112</v>
      </c>
      <c r="B245" s="11">
        <v>5175</v>
      </c>
      <c r="C245" s="118" t="s">
        <v>134</v>
      </c>
      <c r="D245" s="39">
        <v>19</v>
      </c>
      <c r="E245" s="108"/>
    </row>
    <row r="246" spans="1:11" ht="28.5" x14ac:dyDescent="0.2">
      <c r="A246" s="10">
        <v>6112</v>
      </c>
      <c r="B246" s="11">
        <v>5229</v>
      </c>
      <c r="C246" s="118" t="s">
        <v>246</v>
      </c>
      <c r="D246" s="39">
        <v>30</v>
      </c>
      <c r="E246" s="108"/>
    </row>
    <row r="247" spans="1:11" ht="14.25" x14ac:dyDescent="0.2">
      <c r="A247" s="10">
        <v>6112</v>
      </c>
      <c r="B247" s="11">
        <v>5424</v>
      </c>
      <c r="C247" s="118" t="s">
        <v>247</v>
      </c>
      <c r="D247" s="39">
        <v>10</v>
      </c>
      <c r="E247" s="108"/>
    </row>
    <row r="248" spans="1:11" ht="14.25" x14ac:dyDescent="0.2">
      <c r="A248" s="10">
        <v>6112</v>
      </c>
      <c r="B248" s="11">
        <v>5492</v>
      </c>
      <c r="C248" s="118" t="s">
        <v>202</v>
      </c>
      <c r="D248" s="39">
        <v>50</v>
      </c>
      <c r="E248" s="108"/>
    </row>
    <row r="249" spans="1:11" ht="14.25" x14ac:dyDescent="0.2">
      <c r="A249" s="10">
        <v>6112</v>
      </c>
      <c r="B249" s="11">
        <v>5499</v>
      </c>
      <c r="C249" s="118" t="s">
        <v>248</v>
      </c>
      <c r="D249" s="39">
        <v>25</v>
      </c>
      <c r="E249" s="108"/>
    </row>
    <row r="250" spans="1:11" ht="15" x14ac:dyDescent="0.25">
      <c r="A250" s="119">
        <v>6112</v>
      </c>
      <c r="B250" s="120"/>
      <c r="C250" s="121" t="s">
        <v>249</v>
      </c>
      <c r="D250" s="40">
        <f>SUM(D237:D249)</f>
        <v>2225</v>
      </c>
      <c r="E250" s="117">
        <f>D250</f>
        <v>2225</v>
      </c>
    </row>
    <row r="251" spans="1:11" ht="15" x14ac:dyDescent="0.25">
      <c r="A251" s="119"/>
      <c r="B251" s="138"/>
      <c r="C251" s="139"/>
      <c r="D251" s="40"/>
      <c r="E251" s="117"/>
    </row>
    <row r="252" spans="1:11" ht="15" x14ac:dyDescent="0.25">
      <c r="A252" s="119">
        <v>6115</v>
      </c>
      <c r="B252" s="120"/>
      <c r="C252" s="121" t="s">
        <v>250</v>
      </c>
      <c r="D252" s="40">
        <v>0</v>
      </c>
      <c r="E252" s="117">
        <f>D252</f>
        <v>0</v>
      </c>
    </row>
    <row r="253" spans="1:11" ht="15" x14ac:dyDescent="0.25">
      <c r="A253" s="119"/>
      <c r="B253" s="120"/>
      <c r="C253" s="121"/>
      <c r="D253" s="40"/>
      <c r="E253" s="117"/>
    </row>
    <row r="254" spans="1:11" ht="15" x14ac:dyDescent="0.25">
      <c r="A254" s="119">
        <v>6117</v>
      </c>
      <c r="B254" s="120"/>
      <c r="C254" s="121" t="s">
        <v>251</v>
      </c>
      <c r="D254" s="124">
        <v>0</v>
      </c>
      <c r="E254" s="117">
        <f>D254</f>
        <v>0</v>
      </c>
    </row>
    <row r="255" spans="1:11" ht="15" x14ac:dyDescent="0.25">
      <c r="A255" s="119"/>
      <c r="B255" s="120"/>
      <c r="C255" s="121"/>
      <c r="D255" s="40"/>
      <c r="E255" s="117"/>
    </row>
    <row r="256" spans="1:11" s="144" customFormat="1" ht="14.25" x14ac:dyDescent="0.2">
      <c r="A256" s="10">
        <v>6171</v>
      </c>
      <c r="B256" s="15">
        <v>5011</v>
      </c>
      <c r="C256" s="125" t="s">
        <v>68</v>
      </c>
      <c r="D256" s="39">
        <v>4340</v>
      </c>
      <c r="E256" s="108"/>
      <c r="G256" s="142"/>
      <c r="H256" s="143"/>
      <c r="I256" s="143"/>
      <c r="J256" s="143"/>
      <c r="K256" s="143"/>
    </row>
    <row r="257" spans="1:11" s="144" customFormat="1" ht="14.25" x14ac:dyDescent="0.2">
      <c r="A257" s="24">
        <v>6171</v>
      </c>
      <c r="B257" s="25">
        <v>5021</v>
      </c>
      <c r="C257" s="105" t="s">
        <v>121</v>
      </c>
      <c r="D257" s="39">
        <v>300</v>
      </c>
      <c r="E257" s="108"/>
      <c r="G257" s="142"/>
      <c r="H257" s="143"/>
      <c r="I257" s="143"/>
      <c r="J257" s="143"/>
      <c r="K257" s="143"/>
    </row>
    <row r="258" spans="1:11" s="144" customFormat="1" ht="14.25" x14ac:dyDescent="0.2">
      <c r="A258" s="24">
        <v>6171</v>
      </c>
      <c r="B258" s="25">
        <v>5031</v>
      </c>
      <c r="C258" s="105" t="s">
        <v>122</v>
      </c>
      <c r="D258" s="39">
        <v>1160</v>
      </c>
      <c r="E258" s="108"/>
      <c r="G258" s="142"/>
      <c r="H258" s="143"/>
      <c r="I258" s="143"/>
      <c r="J258" s="143"/>
      <c r="K258" s="143"/>
    </row>
    <row r="259" spans="1:11" s="144" customFormat="1" ht="14.25" x14ac:dyDescent="0.2">
      <c r="A259" s="24">
        <v>6171</v>
      </c>
      <c r="B259" s="25">
        <v>5032</v>
      </c>
      <c r="C259" s="105" t="s">
        <v>71</v>
      </c>
      <c r="D259" s="39">
        <v>420</v>
      </c>
      <c r="E259" s="108"/>
      <c r="G259" s="142"/>
      <c r="H259" s="143"/>
      <c r="I259" s="143"/>
      <c r="J259" s="143"/>
      <c r="K259" s="143"/>
    </row>
    <row r="260" spans="1:11" s="144" customFormat="1" ht="14.25" x14ac:dyDescent="0.2">
      <c r="A260" s="24">
        <v>6171</v>
      </c>
      <c r="B260" s="25">
        <v>5038</v>
      </c>
      <c r="C260" s="105" t="s">
        <v>252</v>
      </c>
      <c r="D260" s="39">
        <v>35</v>
      </c>
      <c r="E260" s="108"/>
      <c r="G260" s="142"/>
      <c r="H260" s="143"/>
      <c r="I260" s="143"/>
      <c r="J260" s="143"/>
      <c r="K260" s="143"/>
    </row>
    <row r="261" spans="1:11" s="144" customFormat="1" ht="14.25" x14ac:dyDescent="0.2">
      <c r="A261" s="24">
        <v>6171</v>
      </c>
      <c r="B261" s="25">
        <v>5136</v>
      </c>
      <c r="C261" s="105" t="s">
        <v>253</v>
      </c>
      <c r="D261" s="39">
        <v>23</v>
      </c>
      <c r="E261" s="108"/>
      <c r="G261" s="142"/>
      <c r="H261" s="143"/>
      <c r="I261" s="143"/>
      <c r="J261" s="143"/>
      <c r="K261" s="143"/>
    </row>
    <row r="262" spans="1:11" s="144" customFormat="1" ht="14.25" x14ac:dyDescent="0.2">
      <c r="A262" s="24">
        <v>6171</v>
      </c>
      <c r="B262" s="25">
        <v>5137</v>
      </c>
      <c r="C262" s="105" t="s">
        <v>125</v>
      </c>
      <c r="D262" s="39">
        <v>50</v>
      </c>
      <c r="E262" s="108"/>
      <c r="G262" s="5"/>
      <c r="H262" s="143"/>
      <c r="I262" s="143"/>
      <c r="J262" s="143"/>
      <c r="K262" s="143"/>
    </row>
    <row r="263" spans="1:11" s="144" customFormat="1" ht="14.25" x14ac:dyDescent="0.2">
      <c r="A263" s="24">
        <v>6171</v>
      </c>
      <c r="B263" s="25">
        <v>5139</v>
      </c>
      <c r="C263" s="105" t="s">
        <v>74</v>
      </c>
      <c r="D263" s="39">
        <v>150</v>
      </c>
      <c r="E263" s="108"/>
      <c r="G263" s="142"/>
      <c r="H263" s="143"/>
      <c r="I263" s="143"/>
      <c r="J263" s="143"/>
      <c r="K263" s="143"/>
    </row>
    <row r="264" spans="1:11" s="144" customFormat="1" ht="14.25" x14ac:dyDescent="0.2">
      <c r="A264" s="24">
        <v>6171</v>
      </c>
      <c r="B264" s="25">
        <v>5151</v>
      </c>
      <c r="C264" s="105" t="s">
        <v>126</v>
      </c>
      <c r="D264" s="39">
        <v>40</v>
      </c>
      <c r="E264" s="108"/>
      <c r="G264" s="142"/>
      <c r="H264" s="143"/>
      <c r="I264" s="143"/>
      <c r="J264" s="143"/>
      <c r="K264" s="143"/>
    </row>
    <row r="265" spans="1:11" s="144" customFormat="1" ht="14.25" x14ac:dyDescent="0.2">
      <c r="A265" s="24">
        <v>6171</v>
      </c>
      <c r="B265" s="25">
        <v>5153</v>
      </c>
      <c r="C265" s="105" t="s">
        <v>127</v>
      </c>
      <c r="D265" s="49">
        <v>270</v>
      </c>
      <c r="E265" s="106"/>
      <c r="G265" s="142"/>
      <c r="H265" s="143"/>
      <c r="I265" s="143"/>
      <c r="J265" s="143"/>
      <c r="K265" s="143"/>
    </row>
    <row r="266" spans="1:11" ht="14.25" x14ac:dyDescent="0.2">
      <c r="A266" s="24">
        <v>6171</v>
      </c>
      <c r="B266" s="25">
        <v>5154</v>
      </c>
      <c r="C266" s="105" t="s">
        <v>98</v>
      </c>
      <c r="D266" s="39">
        <v>200</v>
      </c>
      <c r="E266" s="108"/>
    </row>
    <row r="267" spans="1:11" ht="14.25" x14ac:dyDescent="0.2">
      <c r="A267" s="24">
        <v>6171</v>
      </c>
      <c r="B267" s="25">
        <v>5156</v>
      </c>
      <c r="C267" s="105" t="s">
        <v>75</v>
      </c>
      <c r="D267" s="39">
        <v>13</v>
      </c>
      <c r="E267" s="108"/>
    </row>
    <row r="268" spans="1:11" ht="14.25" x14ac:dyDescent="0.2">
      <c r="A268" s="24">
        <v>6171</v>
      </c>
      <c r="B268" s="25">
        <v>5161</v>
      </c>
      <c r="C268" s="105" t="s">
        <v>254</v>
      </c>
      <c r="D268" s="39">
        <v>69</v>
      </c>
      <c r="E268" s="108"/>
      <c r="J268"/>
      <c r="K268"/>
    </row>
    <row r="269" spans="1:11" ht="14.25" x14ac:dyDescent="0.2">
      <c r="A269" s="24">
        <v>6171</v>
      </c>
      <c r="B269" s="25">
        <v>5162</v>
      </c>
      <c r="C269" s="105" t="s">
        <v>128</v>
      </c>
      <c r="D269" s="39">
        <v>220</v>
      </c>
      <c r="E269" s="108"/>
      <c r="J269"/>
      <c r="K269"/>
    </row>
    <row r="270" spans="1:11" ht="14.25" x14ac:dyDescent="0.2">
      <c r="A270" s="24">
        <v>6171</v>
      </c>
      <c r="B270" s="25">
        <v>5164</v>
      </c>
      <c r="C270" s="105" t="s">
        <v>255</v>
      </c>
      <c r="D270" s="39">
        <v>0.2</v>
      </c>
      <c r="E270" s="108"/>
      <c r="J270"/>
      <c r="K270"/>
    </row>
    <row r="271" spans="1:11" ht="14.25" x14ac:dyDescent="0.2">
      <c r="A271" s="24">
        <v>6171</v>
      </c>
      <c r="B271" s="25">
        <v>5166</v>
      </c>
      <c r="C271" s="105" t="s">
        <v>172</v>
      </c>
      <c r="D271" s="39">
        <f>(25*12)+(19*12)+(19*6)</f>
        <v>642</v>
      </c>
      <c r="E271" s="108"/>
      <c r="J271"/>
      <c r="K271"/>
    </row>
    <row r="272" spans="1:11" ht="12.75" customHeight="1" x14ac:dyDescent="0.2">
      <c r="A272" s="24">
        <v>6171</v>
      </c>
      <c r="B272" s="25">
        <v>5167</v>
      </c>
      <c r="C272" s="105" t="s">
        <v>256</v>
      </c>
      <c r="D272" s="39">
        <v>55</v>
      </c>
      <c r="E272" s="108"/>
    </row>
    <row r="273" spans="1:9" ht="12.75" customHeight="1" x14ac:dyDescent="0.2">
      <c r="A273" s="24"/>
      <c r="B273" s="25"/>
      <c r="C273" s="105" t="s">
        <v>257</v>
      </c>
      <c r="D273" s="39">
        <v>0</v>
      </c>
      <c r="E273" s="108"/>
    </row>
    <row r="274" spans="1:9" ht="12.75" customHeight="1" x14ac:dyDescent="0.2">
      <c r="A274" s="10">
        <v>6171</v>
      </c>
      <c r="B274" s="15">
        <v>5168</v>
      </c>
      <c r="C274" s="125" t="s">
        <v>129</v>
      </c>
      <c r="D274" s="39">
        <f>260+30</f>
        <v>290</v>
      </c>
      <c r="E274" s="108"/>
    </row>
    <row r="275" spans="1:9" ht="14.25" x14ac:dyDescent="0.2">
      <c r="A275" s="24">
        <v>6171</v>
      </c>
      <c r="B275" s="25">
        <v>5169</v>
      </c>
      <c r="C275" s="105" t="s">
        <v>258</v>
      </c>
      <c r="D275" s="39">
        <f>770-260</f>
        <v>510</v>
      </c>
      <c r="E275" s="108"/>
      <c r="H275" s="157"/>
      <c r="I275" s="157"/>
    </row>
    <row r="276" spans="1:9" ht="14.25" x14ac:dyDescent="0.2">
      <c r="A276" s="24">
        <v>6171</v>
      </c>
      <c r="B276" s="25">
        <v>5169</v>
      </c>
      <c r="C276" s="105" t="s">
        <v>259</v>
      </c>
      <c r="D276" s="39">
        <v>65</v>
      </c>
      <c r="E276" s="108"/>
      <c r="H276" s="157"/>
      <c r="I276" s="157"/>
    </row>
    <row r="277" spans="1:9" ht="42.75" x14ac:dyDescent="0.2">
      <c r="A277" s="24">
        <v>6171</v>
      </c>
      <c r="B277" s="25">
        <v>5171</v>
      </c>
      <c r="C277" s="105" t="s">
        <v>260</v>
      </c>
      <c r="D277" s="39">
        <f>350+50</f>
        <v>400</v>
      </c>
      <c r="E277" s="108"/>
    </row>
    <row r="278" spans="1:9" ht="14.25" x14ac:dyDescent="0.2">
      <c r="A278" s="24">
        <v>6171</v>
      </c>
      <c r="B278" s="25">
        <v>5172</v>
      </c>
      <c r="C278" s="105" t="s">
        <v>261</v>
      </c>
      <c r="D278" s="39">
        <v>0</v>
      </c>
      <c r="E278" s="108"/>
    </row>
    <row r="279" spans="1:9" ht="14.25" x14ac:dyDescent="0.2">
      <c r="A279" s="24">
        <v>6171</v>
      </c>
      <c r="B279" s="25">
        <v>5173</v>
      </c>
      <c r="C279" s="105" t="s">
        <v>245</v>
      </c>
      <c r="D279" s="39">
        <v>7.8</v>
      </c>
      <c r="E279" s="108"/>
    </row>
    <row r="280" spans="1:9" ht="14.25" x14ac:dyDescent="0.2">
      <c r="A280" s="24">
        <v>6171</v>
      </c>
      <c r="B280" s="25">
        <v>5175</v>
      </c>
      <c r="C280" s="105" t="s">
        <v>134</v>
      </c>
      <c r="D280" s="39">
        <v>3</v>
      </c>
      <c r="E280" s="108"/>
    </row>
    <row r="281" spans="1:9" ht="14.25" x14ac:dyDescent="0.2">
      <c r="A281" s="24">
        <v>6171</v>
      </c>
      <c r="B281" s="25">
        <v>5192</v>
      </c>
      <c r="C281" s="105" t="s">
        <v>262</v>
      </c>
      <c r="D281" s="39">
        <v>15</v>
      </c>
      <c r="E281" s="108"/>
    </row>
    <row r="282" spans="1:9" ht="14.25" x14ac:dyDescent="0.2">
      <c r="A282" s="24">
        <v>6171</v>
      </c>
      <c r="B282" s="25">
        <v>5361</v>
      </c>
      <c r="C282" s="105" t="s">
        <v>263</v>
      </c>
      <c r="D282" s="39">
        <v>5</v>
      </c>
      <c r="E282" s="108"/>
    </row>
    <row r="283" spans="1:9" ht="14.25" x14ac:dyDescent="0.2">
      <c r="A283" s="24">
        <v>6171</v>
      </c>
      <c r="B283" s="25">
        <v>5362</v>
      </c>
      <c r="C283" s="105" t="s">
        <v>264</v>
      </c>
      <c r="D283" s="39">
        <v>6</v>
      </c>
      <c r="E283" s="108"/>
    </row>
    <row r="284" spans="1:9" ht="14.25" x14ac:dyDescent="0.2">
      <c r="A284" s="24">
        <v>6171</v>
      </c>
      <c r="B284" s="25">
        <v>5365</v>
      </c>
      <c r="C284" s="105" t="s">
        <v>265</v>
      </c>
      <c r="D284" s="39">
        <v>6</v>
      </c>
      <c r="E284" s="108"/>
    </row>
    <row r="285" spans="1:9" ht="14.25" x14ac:dyDescent="0.2">
      <c r="A285" s="24">
        <v>6171</v>
      </c>
      <c r="B285" s="25">
        <v>5424</v>
      </c>
      <c r="C285" s="105" t="s">
        <v>85</v>
      </c>
      <c r="D285" s="39">
        <v>20</v>
      </c>
      <c r="E285" s="108"/>
    </row>
    <row r="286" spans="1:9" ht="14.25" x14ac:dyDescent="0.2">
      <c r="A286" s="24">
        <v>6171</v>
      </c>
      <c r="B286" s="25">
        <v>5492</v>
      </c>
      <c r="C286" s="105" t="s">
        <v>202</v>
      </c>
      <c r="D286" s="39">
        <v>20</v>
      </c>
      <c r="E286" s="108"/>
    </row>
    <row r="287" spans="1:9" ht="14.25" x14ac:dyDescent="0.2">
      <c r="A287" s="24">
        <v>6171</v>
      </c>
      <c r="B287" s="25">
        <v>5499</v>
      </c>
      <c r="C287" s="105" t="s">
        <v>266</v>
      </c>
      <c r="D287" s="39">
        <f>20+(299-25-65)</f>
        <v>229</v>
      </c>
      <c r="E287" s="108"/>
    </row>
    <row r="288" spans="1:9" ht="15" x14ac:dyDescent="0.25">
      <c r="A288" s="119">
        <v>6171</v>
      </c>
      <c r="B288" s="120"/>
      <c r="C288" s="23" t="s">
        <v>267</v>
      </c>
      <c r="D288" s="40">
        <f>SUM(D256:D287)</f>
        <v>9564</v>
      </c>
      <c r="E288" s="117">
        <f>D288</f>
        <v>9564</v>
      </c>
    </row>
    <row r="289" spans="1:11" ht="15" x14ac:dyDescent="0.25">
      <c r="A289" s="119"/>
      <c r="B289" s="120"/>
      <c r="C289" s="23"/>
      <c r="D289" s="40"/>
      <c r="E289" s="117"/>
    </row>
    <row r="290" spans="1:11" s="130" customFormat="1" ht="14.25" x14ac:dyDescent="0.2">
      <c r="A290" s="10">
        <v>6310</v>
      </c>
      <c r="B290" s="11">
        <v>5163</v>
      </c>
      <c r="C290" s="173" t="s">
        <v>268</v>
      </c>
      <c r="D290" s="39">
        <v>25</v>
      </c>
      <c r="E290" s="108"/>
      <c r="G290" s="5"/>
      <c r="H290" s="5"/>
      <c r="I290" s="5"/>
      <c r="J290" s="5"/>
      <c r="K290" s="5"/>
    </row>
    <row r="291" spans="1:11" ht="15" x14ac:dyDescent="0.25">
      <c r="A291" s="119">
        <v>6310</v>
      </c>
      <c r="B291" s="120"/>
      <c r="C291" s="23" t="s">
        <v>269</v>
      </c>
      <c r="D291" s="40">
        <f>SUM(D290)</f>
        <v>25</v>
      </c>
      <c r="E291" s="117">
        <f>D291</f>
        <v>25</v>
      </c>
    </row>
    <row r="292" spans="1:11" ht="15" x14ac:dyDescent="0.25">
      <c r="A292" s="119"/>
      <c r="B292" s="120"/>
      <c r="C292" s="23"/>
      <c r="D292" s="40"/>
      <c r="E292" s="117"/>
    </row>
    <row r="293" spans="1:11" ht="14.25" x14ac:dyDescent="0.2">
      <c r="A293" s="10">
        <v>6320</v>
      </c>
      <c r="B293" s="11">
        <v>5163</v>
      </c>
      <c r="C293" s="118" t="s">
        <v>270</v>
      </c>
      <c r="D293" s="39">
        <v>300</v>
      </c>
      <c r="E293" s="108"/>
    </row>
    <row r="294" spans="1:11" ht="15" x14ac:dyDescent="0.25">
      <c r="A294" s="119">
        <v>6320</v>
      </c>
      <c r="B294" s="120"/>
      <c r="C294" s="121" t="s">
        <v>271</v>
      </c>
      <c r="D294" s="40">
        <f>SUM(D293)</f>
        <v>300</v>
      </c>
      <c r="E294" s="117">
        <f>D294</f>
        <v>300</v>
      </c>
    </row>
    <row r="295" spans="1:11" ht="15" x14ac:dyDescent="0.25">
      <c r="A295" s="135"/>
      <c r="B295" s="120"/>
      <c r="C295" s="23"/>
      <c r="D295" s="39"/>
      <c r="E295" s="108"/>
    </row>
    <row r="296" spans="1:11" s="5" customFormat="1" ht="14.25" x14ac:dyDescent="0.2">
      <c r="A296" s="135">
        <v>6409</v>
      </c>
      <c r="B296" s="170">
        <v>5901</v>
      </c>
      <c r="C296" s="171" t="s">
        <v>272</v>
      </c>
      <c r="D296" s="39">
        <f>300+70+35+100+50+30+150+15+100</f>
        <v>850</v>
      </c>
      <c r="E296" s="108"/>
      <c r="F296"/>
      <c r="H296" s="2"/>
      <c r="I296" s="2"/>
    </row>
    <row r="297" spans="1:11" s="5" customFormat="1" ht="15" x14ac:dyDescent="0.25">
      <c r="A297" s="119">
        <v>6409</v>
      </c>
      <c r="B297" s="120"/>
      <c r="C297" s="121" t="s">
        <v>273</v>
      </c>
      <c r="D297" s="40">
        <f>SUM(D296)</f>
        <v>850</v>
      </c>
      <c r="E297" s="117">
        <f>D297</f>
        <v>850</v>
      </c>
      <c r="F297"/>
      <c r="H297" s="2"/>
      <c r="I297" s="2"/>
    </row>
    <row r="298" spans="1:11" s="5" customFormat="1" ht="15" x14ac:dyDescent="0.25">
      <c r="A298" s="135"/>
      <c r="B298" s="120"/>
      <c r="C298" s="23"/>
      <c r="D298" s="39"/>
      <c r="E298" s="108"/>
      <c r="F298"/>
      <c r="H298" s="2"/>
      <c r="I298" s="2"/>
    </row>
    <row r="299" spans="1:11" s="5" customFormat="1" ht="14.25" x14ac:dyDescent="0.2">
      <c r="A299" s="10">
        <v>6330</v>
      </c>
      <c r="B299" s="11">
        <v>5342</v>
      </c>
      <c r="C299" s="118" t="s">
        <v>274</v>
      </c>
      <c r="D299" s="39">
        <v>250</v>
      </c>
      <c r="E299" s="108"/>
      <c r="F299"/>
      <c r="H299" s="2"/>
      <c r="I299" s="2"/>
    </row>
    <row r="300" spans="1:11" s="5" customFormat="1" ht="14.25" x14ac:dyDescent="0.2">
      <c r="A300" s="10">
        <v>6330</v>
      </c>
      <c r="B300" s="11">
        <v>5345</v>
      </c>
      <c r="C300" s="118" t="s">
        <v>275</v>
      </c>
      <c r="D300" s="39">
        <v>299</v>
      </c>
      <c r="E300" s="108"/>
      <c r="F300"/>
      <c r="H300" s="2"/>
      <c r="I300" s="2"/>
    </row>
    <row r="301" spans="1:11" s="5" customFormat="1" ht="14.25" x14ac:dyDescent="0.2">
      <c r="A301" s="10"/>
      <c r="B301" s="11"/>
      <c r="C301" s="118" t="s">
        <v>276</v>
      </c>
      <c r="D301" s="39">
        <f>E203-78</f>
        <v>554</v>
      </c>
      <c r="E301" s="108"/>
      <c r="F301"/>
      <c r="H301" s="2"/>
      <c r="I301" s="2"/>
    </row>
    <row r="302" spans="1:11" s="5" customFormat="1" ht="28.5" x14ac:dyDescent="0.2">
      <c r="A302" s="10">
        <v>6330</v>
      </c>
      <c r="B302" s="11">
        <v>5347</v>
      </c>
      <c r="C302" s="118" t="s">
        <v>277</v>
      </c>
      <c r="D302" s="39">
        <v>0</v>
      </c>
      <c r="E302" s="108"/>
      <c r="F302"/>
      <c r="H302" s="2"/>
      <c r="I302" s="2"/>
    </row>
    <row r="303" spans="1:11" s="5" customFormat="1" ht="14.25" x14ac:dyDescent="0.2">
      <c r="A303" s="10">
        <v>6330</v>
      </c>
      <c r="B303" s="11">
        <v>5349</v>
      </c>
      <c r="C303" s="118" t="s">
        <v>278</v>
      </c>
      <c r="D303" s="39">
        <v>0</v>
      </c>
      <c r="E303" s="108"/>
      <c r="F303"/>
      <c r="H303" s="2"/>
      <c r="I303" s="2"/>
    </row>
    <row r="304" spans="1:11" s="5" customFormat="1" ht="15" x14ac:dyDescent="0.25">
      <c r="A304" s="119">
        <v>6330</v>
      </c>
      <c r="B304" s="120"/>
      <c r="C304" s="121" t="s">
        <v>279</v>
      </c>
      <c r="D304" s="40">
        <f>SUM(D299:D303)</f>
        <v>1103</v>
      </c>
      <c r="E304" s="117">
        <f>D304</f>
        <v>1103</v>
      </c>
      <c r="F304"/>
      <c r="H304" s="2"/>
      <c r="I304" s="2"/>
    </row>
    <row r="305" spans="1:9" s="5" customFormat="1" ht="15.75" thickBot="1" x14ac:dyDescent="0.3">
      <c r="A305" s="174"/>
      <c r="B305" s="175"/>
      <c r="C305" s="176"/>
      <c r="D305" s="177"/>
      <c r="E305" s="178"/>
      <c r="F305"/>
      <c r="H305" s="2"/>
      <c r="I305" s="2"/>
    </row>
    <row r="306" spans="1:9" s="5" customFormat="1" ht="15.75" thickBot="1" x14ac:dyDescent="0.3">
      <c r="A306" s="36"/>
      <c r="B306" s="179"/>
      <c r="C306" s="180" t="s">
        <v>280</v>
      </c>
      <c r="D306" s="61">
        <f>D31+D34+D40+D46+D52+D68+D85+D97+D101+D107+D110+D113+D118+D121+D124+D144+D147+D156+D159+D162+D174+D183+D186+D192+D203+D209+D212+D235+D250+D252+D254+D288+D291+D294+D297+D304</f>
        <v>67984</v>
      </c>
      <c r="E306" s="181">
        <f>SUM(E8:E304)</f>
        <v>67984</v>
      </c>
      <c r="F306" s="2"/>
      <c r="H306" s="2"/>
      <c r="I306" s="2"/>
    </row>
    <row r="307" spans="1:9" s="5" customFormat="1" ht="15" x14ac:dyDescent="0.25">
      <c r="A307" s="24"/>
      <c r="B307" s="168"/>
      <c r="C307" s="182"/>
      <c r="D307" s="72"/>
      <c r="E307" s="183"/>
      <c r="F307"/>
      <c r="H307" s="2"/>
      <c r="I307" s="2"/>
    </row>
    <row r="308" spans="1:9" s="5" customFormat="1" ht="15" x14ac:dyDescent="0.25">
      <c r="A308" s="10"/>
      <c r="B308" s="11"/>
      <c r="C308" s="121" t="s">
        <v>281</v>
      </c>
      <c r="D308" s="40"/>
      <c r="E308" s="117"/>
      <c r="F308"/>
      <c r="H308" s="2"/>
      <c r="I308" s="2"/>
    </row>
    <row r="309" spans="1:9" s="5" customFormat="1" ht="14.25" x14ac:dyDescent="0.2">
      <c r="A309" s="10">
        <v>6330</v>
      </c>
      <c r="B309" s="11">
        <v>5342</v>
      </c>
      <c r="C309" s="118" t="s">
        <v>274</v>
      </c>
      <c r="D309" s="39">
        <v>250</v>
      </c>
      <c r="E309" s="108"/>
      <c r="F309"/>
      <c r="H309" s="2"/>
      <c r="I309" s="2"/>
    </row>
    <row r="310" spans="1:9" s="5" customFormat="1" ht="14.25" x14ac:dyDescent="0.2">
      <c r="A310" s="10">
        <v>6330</v>
      </c>
      <c r="B310" s="11">
        <v>5345</v>
      </c>
      <c r="C310" s="118" t="s">
        <v>275</v>
      </c>
      <c r="D310" s="39">
        <v>299</v>
      </c>
      <c r="E310" s="108"/>
      <c r="F310"/>
      <c r="H310" s="2"/>
      <c r="I310" s="2"/>
    </row>
    <row r="311" spans="1:9" s="5" customFormat="1" ht="14.25" x14ac:dyDescent="0.2">
      <c r="A311" s="10"/>
      <c r="B311" s="11"/>
      <c r="C311" s="118" t="s">
        <v>276</v>
      </c>
      <c r="D311" s="39">
        <f>E203-78</f>
        <v>554</v>
      </c>
      <c r="E311" s="108"/>
      <c r="F311"/>
      <c r="H311" s="2"/>
      <c r="I311" s="2"/>
    </row>
    <row r="312" spans="1:9" s="5" customFormat="1" ht="28.5" x14ac:dyDescent="0.2">
      <c r="A312" s="10">
        <v>6330</v>
      </c>
      <c r="B312" s="11">
        <v>5347</v>
      </c>
      <c r="C312" s="118" t="s">
        <v>277</v>
      </c>
      <c r="D312" s="39">
        <v>0</v>
      </c>
      <c r="E312" s="108"/>
      <c r="F312"/>
      <c r="H312" s="2"/>
      <c r="I312" s="2"/>
    </row>
    <row r="313" spans="1:9" s="5" customFormat="1" ht="14.25" x14ac:dyDescent="0.2">
      <c r="A313" s="10">
        <v>6330</v>
      </c>
      <c r="B313" s="11">
        <v>5349</v>
      </c>
      <c r="C313" s="118" t="s">
        <v>278</v>
      </c>
      <c r="D313" s="39">
        <v>0</v>
      </c>
      <c r="E313" s="108"/>
      <c r="F313"/>
      <c r="H313" s="2"/>
      <c r="I313" s="2"/>
    </row>
    <row r="314" spans="1:9" s="5" customFormat="1" ht="15" x14ac:dyDescent="0.25">
      <c r="A314" s="10"/>
      <c r="B314" s="11"/>
      <c r="C314" s="121" t="s">
        <v>282</v>
      </c>
      <c r="D314" s="40">
        <f>SUM(D309:D313)</f>
        <v>1103</v>
      </c>
      <c r="E314" s="117">
        <f>D314</f>
        <v>1103</v>
      </c>
      <c r="F314"/>
      <c r="H314" s="2"/>
      <c r="I314" s="2"/>
    </row>
    <row r="315" spans="1:9" s="5" customFormat="1" ht="15.75" thickBot="1" x14ac:dyDescent="0.3">
      <c r="A315" s="17"/>
      <c r="B315" s="19"/>
      <c r="C315" s="176"/>
      <c r="D315" s="184"/>
      <c r="E315" s="185"/>
      <c r="F315"/>
      <c r="H315" s="2"/>
      <c r="I315" s="2"/>
    </row>
    <row r="316" spans="1:9" s="5" customFormat="1" ht="15.75" thickBot="1" x14ac:dyDescent="0.3">
      <c r="A316" s="186"/>
      <c r="B316" s="187"/>
      <c r="C316" s="188" t="s">
        <v>283</v>
      </c>
      <c r="D316" s="189">
        <f>D306-D314</f>
        <v>66881</v>
      </c>
      <c r="E316" s="190">
        <f>E306-E314</f>
        <v>66881</v>
      </c>
      <c r="F316"/>
      <c r="H316" s="2"/>
      <c r="I316" s="2"/>
    </row>
    <row r="317" spans="1:9" s="5" customFormat="1" ht="15" x14ac:dyDescent="0.25">
      <c r="A317" s="191"/>
      <c r="B317" s="191"/>
      <c r="C317" s="192"/>
      <c r="D317" s="193"/>
      <c r="E317" s="193"/>
      <c r="F317"/>
      <c r="H317" s="2"/>
      <c r="I317" s="2"/>
    </row>
    <row r="318" spans="1:9" s="5" customFormat="1" ht="15" x14ac:dyDescent="0.25">
      <c r="A318" s="191"/>
      <c r="B318" s="191"/>
      <c r="C318" s="192"/>
      <c r="D318" s="193"/>
      <c r="E318" s="193"/>
      <c r="F318"/>
      <c r="H318" s="2"/>
      <c r="I318" s="2"/>
    </row>
    <row r="319" spans="1:9" s="5" customFormat="1" ht="15" x14ac:dyDescent="0.25">
      <c r="A319" s="191"/>
      <c r="B319" s="191"/>
      <c r="C319" s="192"/>
      <c r="D319" s="193"/>
      <c r="E319" s="193"/>
      <c r="F319"/>
      <c r="H319" s="2"/>
      <c r="I319" s="2"/>
    </row>
    <row r="320" spans="1:9" s="5" customFormat="1" ht="15" x14ac:dyDescent="0.25">
      <c r="A320" s="191"/>
      <c r="B320" s="191"/>
      <c r="C320" s="192"/>
      <c r="D320" s="193"/>
      <c r="E320" s="193"/>
      <c r="F320"/>
      <c r="H320" s="2"/>
      <c r="I320" s="2"/>
    </row>
    <row r="321" spans="1:9" s="5" customFormat="1" ht="15" x14ac:dyDescent="0.25">
      <c r="A321" s="191"/>
      <c r="B321" s="191"/>
      <c r="C321" s="192"/>
      <c r="D321" s="193"/>
      <c r="E321" s="193"/>
      <c r="F321"/>
      <c r="H321" s="2"/>
      <c r="I321" s="2"/>
    </row>
    <row r="322" spans="1:9" s="5" customFormat="1" ht="15" x14ac:dyDescent="0.25">
      <c r="A322" s="191"/>
      <c r="B322" s="191"/>
      <c r="C322" s="192"/>
      <c r="D322" s="193"/>
      <c r="E322" s="193"/>
      <c r="F322"/>
      <c r="H322" s="2"/>
      <c r="I322" s="2"/>
    </row>
    <row r="323" spans="1:9" s="5" customFormat="1" ht="15" x14ac:dyDescent="0.25">
      <c r="A323" s="191"/>
      <c r="B323" s="191"/>
      <c r="C323" s="192"/>
      <c r="D323" s="193"/>
      <c r="E323" s="193"/>
      <c r="F323"/>
      <c r="H323" s="2"/>
      <c r="I323" s="2"/>
    </row>
    <row r="324" spans="1:9" s="5" customFormat="1" ht="15" x14ac:dyDescent="0.25">
      <c r="A324" s="191"/>
      <c r="B324" s="191"/>
      <c r="C324" s="192"/>
      <c r="D324" s="193"/>
      <c r="E324" s="193"/>
      <c r="F324"/>
      <c r="H324" s="2"/>
      <c r="I324" s="2"/>
    </row>
    <row r="325" spans="1:9" s="5" customFormat="1" ht="15" x14ac:dyDescent="0.25">
      <c r="A325" s="191"/>
      <c r="B325" s="191"/>
      <c r="C325" s="192"/>
      <c r="D325" s="193"/>
      <c r="E325" s="193"/>
      <c r="F325"/>
      <c r="H325" s="2"/>
      <c r="I325" s="2"/>
    </row>
    <row r="326" spans="1:9" s="5" customFormat="1" ht="15" x14ac:dyDescent="0.25">
      <c r="A326" s="191"/>
      <c r="B326" s="191"/>
      <c r="C326" s="192"/>
      <c r="D326" s="193"/>
      <c r="E326" s="193"/>
      <c r="F326"/>
      <c r="H326" s="2"/>
      <c r="I326" s="2"/>
    </row>
    <row r="327" spans="1:9" s="5" customFormat="1" ht="15" x14ac:dyDescent="0.25">
      <c r="A327" s="191"/>
      <c r="B327" s="191"/>
      <c r="C327" s="192"/>
      <c r="D327" s="193"/>
      <c r="E327" s="193"/>
      <c r="F327"/>
      <c r="H327" s="2"/>
      <c r="I327" s="2"/>
    </row>
    <row r="328" spans="1:9" s="5" customFormat="1" ht="15" x14ac:dyDescent="0.25">
      <c r="A328" s="191"/>
      <c r="B328" s="191"/>
      <c r="C328" s="192"/>
      <c r="D328" s="193"/>
      <c r="E328" s="193"/>
      <c r="F328"/>
      <c r="H328" s="2"/>
      <c r="I328" s="2"/>
    </row>
    <row r="329" spans="1:9" s="5" customFormat="1" ht="15" x14ac:dyDescent="0.25">
      <c r="A329"/>
      <c r="B329"/>
      <c r="C329" s="194"/>
      <c r="D329" s="195"/>
      <c r="E329" s="195"/>
      <c r="F329"/>
      <c r="H329" s="2"/>
      <c r="I329" s="2"/>
    </row>
    <row r="330" spans="1:9" s="5" customFormat="1" ht="15.75" thickBot="1" x14ac:dyDescent="0.3">
      <c r="A330"/>
      <c r="B330"/>
      <c r="C330" s="196" t="s">
        <v>284</v>
      </c>
      <c r="D330" s="22"/>
      <c r="E330" s="22"/>
      <c r="F330"/>
      <c r="H330" s="2"/>
      <c r="I330" s="2"/>
    </row>
    <row r="331" spans="1:9" ht="15.75" thickBot="1" x14ac:dyDescent="0.3">
      <c r="A331"/>
      <c r="B331"/>
      <c r="C331" s="197" t="s">
        <v>285</v>
      </c>
      <c r="D331" s="193"/>
      <c r="E331" s="198">
        <v>45006</v>
      </c>
    </row>
    <row r="332" spans="1:9" ht="14.25" x14ac:dyDescent="0.2">
      <c r="A332"/>
      <c r="B332"/>
      <c r="C332" s="8"/>
      <c r="D332" s="199"/>
      <c r="E332" s="21"/>
    </row>
    <row r="333" spans="1:9" ht="15" x14ac:dyDescent="0.25">
      <c r="A333"/>
      <c r="B333"/>
      <c r="C333" s="200" t="s">
        <v>286</v>
      </c>
      <c r="D333" s="199"/>
      <c r="E333" s="201">
        <f>E335-E334</f>
        <v>34327</v>
      </c>
      <c r="F333" s="2"/>
    </row>
    <row r="334" spans="1:9" ht="15.75" thickBot="1" x14ac:dyDescent="0.3">
      <c r="A334"/>
      <c r="B334"/>
      <c r="C334" s="200" t="s">
        <v>287</v>
      </c>
      <c r="D334" s="199"/>
      <c r="E334" s="201">
        <f>D27+D29+D66+D67+D105+D106+D153+D155+D171+D172+D173+D234</f>
        <v>33657</v>
      </c>
      <c r="F334" s="199"/>
      <c r="I334"/>
    </row>
    <row r="335" spans="1:9" ht="15.75" thickBot="1" x14ac:dyDescent="0.3">
      <c r="A335"/>
      <c r="B335"/>
      <c r="C335" s="202" t="s">
        <v>280</v>
      </c>
      <c r="D335" s="193"/>
      <c r="E335" s="198">
        <f>E306</f>
        <v>67984</v>
      </c>
      <c r="I335"/>
    </row>
    <row r="336" spans="1:9" ht="15" thickBot="1" x14ac:dyDescent="0.25">
      <c r="A336"/>
      <c r="B336"/>
      <c r="C336" s="8"/>
      <c r="D336" s="199"/>
      <c r="E336" s="21"/>
      <c r="I336"/>
    </row>
    <row r="337" spans="1:11" ht="15.75" thickBot="1" x14ac:dyDescent="0.3">
      <c r="A337"/>
      <c r="B337" s="203"/>
      <c r="C337" s="204" t="s">
        <v>288</v>
      </c>
      <c r="D337" s="205"/>
      <c r="E337" s="198">
        <f>E331-E335</f>
        <v>-22978</v>
      </c>
      <c r="F337" s="193"/>
      <c r="G337" s="114"/>
      <c r="I337"/>
    </row>
    <row r="338" spans="1:11" ht="15" thickBot="1" x14ac:dyDescent="0.25">
      <c r="A338"/>
      <c r="B338" s="206"/>
      <c r="C338" s="8"/>
      <c r="D338" s="199"/>
      <c r="E338" s="21"/>
      <c r="I338"/>
      <c r="J338"/>
      <c r="K338"/>
    </row>
    <row r="339" spans="1:11" ht="15.75" thickBot="1" x14ac:dyDescent="0.3">
      <c r="A339" s="206"/>
      <c r="B339" s="203"/>
      <c r="C339" s="207" t="s">
        <v>289</v>
      </c>
      <c r="D339" s="193"/>
      <c r="E339" s="208">
        <f>-(E337)</f>
        <v>22978</v>
      </c>
      <c r="G339" s="2"/>
      <c r="H339" s="5"/>
      <c r="I339"/>
      <c r="J339"/>
      <c r="K339"/>
    </row>
    <row r="340" spans="1:11" ht="15.75" thickBot="1" x14ac:dyDescent="0.3">
      <c r="A340" s="206"/>
      <c r="B340" s="203"/>
      <c r="C340" s="209"/>
      <c r="D340" s="21"/>
      <c r="E340" s="21"/>
      <c r="I340"/>
      <c r="J340"/>
      <c r="K340"/>
    </row>
    <row r="341" spans="1:11" ht="30.75" thickBot="1" x14ac:dyDescent="0.3">
      <c r="A341" s="206"/>
      <c r="B341" s="203"/>
      <c r="C341" s="207" t="s">
        <v>290</v>
      </c>
      <c r="D341" s="210"/>
      <c r="E341" s="208">
        <v>20656</v>
      </c>
      <c r="I341"/>
      <c r="J341"/>
      <c r="K341"/>
    </row>
    <row r="342" spans="1:11" ht="15" x14ac:dyDescent="0.25">
      <c r="A342" s="206"/>
      <c r="B342" s="203"/>
      <c r="C342" s="8"/>
      <c r="D342" s="211"/>
      <c r="E342" s="21"/>
      <c r="I342"/>
      <c r="J342"/>
      <c r="K342"/>
    </row>
    <row r="343" spans="1:11" ht="15" x14ac:dyDescent="0.25">
      <c r="A343" s="206"/>
      <c r="B343" s="203"/>
      <c r="C343" s="200" t="s">
        <v>291</v>
      </c>
      <c r="D343" s="211"/>
      <c r="E343" s="201">
        <f>E333-E314</f>
        <v>33224</v>
      </c>
      <c r="I343"/>
      <c r="J343"/>
      <c r="K343"/>
    </row>
    <row r="344" spans="1:11" ht="15.75" thickBot="1" x14ac:dyDescent="0.3">
      <c r="A344" s="206"/>
      <c r="B344" s="203"/>
      <c r="C344" s="200" t="s">
        <v>287</v>
      </c>
      <c r="D344" s="211"/>
      <c r="E344" s="201">
        <f>E334</f>
        <v>33657</v>
      </c>
      <c r="I344"/>
      <c r="J344"/>
      <c r="K344"/>
    </row>
    <row r="345" spans="1:11" ht="15.75" thickBot="1" x14ac:dyDescent="0.3">
      <c r="A345" s="206"/>
      <c r="B345" s="203"/>
      <c r="C345" s="207" t="s">
        <v>283</v>
      </c>
      <c r="D345" s="212"/>
      <c r="E345" s="208">
        <f>E316</f>
        <v>66881</v>
      </c>
      <c r="I345"/>
      <c r="J345"/>
      <c r="K345"/>
    </row>
    <row r="346" spans="1:11" ht="15" x14ac:dyDescent="0.25">
      <c r="A346" s="206"/>
      <c r="B346" s="203"/>
      <c r="C346" s="213"/>
      <c r="D346" s="21"/>
      <c r="E346" s="21"/>
      <c r="I346"/>
      <c r="J346"/>
      <c r="K346"/>
    </row>
    <row r="347" spans="1:11" ht="15" x14ac:dyDescent="0.25">
      <c r="A347" s="206"/>
      <c r="B347" s="203"/>
      <c r="C347" s="213"/>
      <c r="D347" s="21"/>
      <c r="E347" s="21"/>
      <c r="I347"/>
      <c r="J347"/>
      <c r="K347"/>
    </row>
    <row r="348" spans="1:11" ht="15" x14ac:dyDescent="0.25">
      <c r="A348" s="206"/>
      <c r="B348" s="203"/>
      <c r="C348" s="213"/>
      <c r="D348" s="21"/>
      <c r="E348" s="21"/>
      <c r="I348"/>
      <c r="J348"/>
      <c r="K348"/>
    </row>
    <row r="349" spans="1:11" ht="15" x14ac:dyDescent="0.25">
      <c r="A349" s="206"/>
      <c r="B349" s="203"/>
      <c r="C349" s="214"/>
      <c r="D349" s="21"/>
      <c r="E349" s="21"/>
      <c r="I349"/>
      <c r="J349"/>
      <c r="K349"/>
    </row>
    <row r="350" spans="1:11" ht="15" x14ac:dyDescent="0.25">
      <c r="A350" s="206"/>
      <c r="B350" s="203"/>
      <c r="C350" s="213"/>
      <c r="D350" s="21"/>
      <c r="E350" s="21"/>
      <c r="I350"/>
      <c r="J350"/>
      <c r="K350"/>
    </row>
    <row r="351" spans="1:11" ht="15" x14ac:dyDescent="0.25">
      <c r="A351" s="206"/>
      <c r="B351" s="203"/>
      <c r="C351" s="209"/>
      <c r="D351" s="215"/>
      <c r="E351" s="21"/>
      <c r="I351"/>
      <c r="J351"/>
      <c r="K351"/>
    </row>
    <row r="352" spans="1:11" ht="15" x14ac:dyDescent="0.25">
      <c r="A352" s="206"/>
      <c r="B352" s="203"/>
      <c r="C352" s="209"/>
      <c r="D352" s="215"/>
      <c r="E352" s="21"/>
    </row>
    <row r="353" spans="1:11" ht="15" x14ac:dyDescent="0.25">
      <c r="A353" s="206"/>
      <c r="B353" s="203"/>
      <c r="C353" s="209"/>
      <c r="D353" s="215"/>
      <c r="E353" s="21"/>
    </row>
    <row r="354" spans="1:11" ht="15" x14ac:dyDescent="0.25">
      <c r="A354" s="206"/>
      <c r="B354" s="203"/>
      <c r="C354" s="209"/>
      <c r="D354" s="215"/>
      <c r="E354" s="21"/>
    </row>
    <row r="355" spans="1:11" s="147" customFormat="1" ht="14.25" x14ac:dyDescent="0.2">
      <c r="A355" s="206"/>
      <c r="B355" s="206"/>
      <c r="C355" s="8"/>
      <c r="D355" s="215"/>
      <c r="E355" s="21"/>
      <c r="G355" s="114"/>
      <c r="H355" s="114"/>
      <c r="I355" s="114"/>
      <c r="J355" s="114"/>
      <c r="K355" s="114"/>
    </row>
    <row r="356" spans="1:11" ht="15" x14ac:dyDescent="0.25">
      <c r="A356" s="206"/>
      <c r="B356" s="203"/>
      <c r="C356" s="209"/>
      <c r="D356" s="215"/>
      <c r="E356" s="21"/>
    </row>
    <row r="357" spans="1:11" ht="15" x14ac:dyDescent="0.25">
      <c r="A357" s="206"/>
      <c r="B357" s="203"/>
      <c r="C357" s="209"/>
      <c r="D357" s="215"/>
      <c r="E357" s="21"/>
    </row>
    <row r="358" spans="1:11" ht="15" x14ac:dyDescent="0.25">
      <c r="A358" s="206"/>
      <c r="B358" s="203"/>
      <c r="C358" s="209"/>
      <c r="D358" s="215"/>
      <c r="E358" s="21"/>
    </row>
    <row r="359" spans="1:11" ht="15" x14ac:dyDescent="0.25">
      <c r="A359" s="206"/>
      <c r="B359" s="203"/>
      <c r="C359" s="209"/>
      <c r="D359" s="215"/>
      <c r="E359" s="21"/>
    </row>
    <row r="360" spans="1:11" ht="15" x14ac:dyDescent="0.25">
      <c r="A360" s="206"/>
      <c r="B360" s="203"/>
      <c r="C360" s="209"/>
      <c r="D360" s="215"/>
      <c r="E360" s="21"/>
    </row>
    <row r="361" spans="1:11" ht="15" x14ac:dyDescent="0.25">
      <c r="A361" s="206"/>
      <c r="B361" s="203"/>
      <c r="C361" s="209"/>
      <c r="D361" s="215"/>
      <c r="E361" s="21"/>
    </row>
    <row r="363" spans="1:11" ht="14.25" x14ac:dyDescent="0.2">
      <c r="C363" s="8"/>
      <c r="D363" s="216"/>
    </row>
    <row r="364" spans="1:11" ht="14.25" x14ac:dyDescent="0.2">
      <c r="C364" s="8"/>
      <c r="D364" s="2"/>
    </row>
    <row r="365" spans="1:11" x14ac:dyDescent="0.2">
      <c r="C365" s="217"/>
      <c r="D365" s="2"/>
    </row>
    <row r="366" spans="1:11" x14ac:dyDescent="0.2">
      <c r="C366" s="217"/>
      <c r="D366" s="2"/>
    </row>
    <row r="367" spans="1:11" x14ac:dyDescent="0.2">
      <c r="C367" s="217"/>
      <c r="D367" s="2"/>
    </row>
    <row r="368" spans="1:11" x14ac:dyDescent="0.2">
      <c r="A368"/>
      <c r="B368"/>
      <c r="C368" s="217"/>
      <c r="D368" s="2"/>
    </row>
    <row r="369" spans="1:8" x14ac:dyDescent="0.2">
      <c r="A369"/>
      <c r="B369"/>
      <c r="C369" s="218"/>
      <c r="D369" s="2"/>
    </row>
    <row r="370" spans="1:8" x14ac:dyDescent="0.2">
      <c r="A370"/>
      <c r="B370"/>
      <c r="C370" s="217"/>
      <c r="D370" s="2"/>
      <c r="H370" s="5"/>
    </row>
    <row r="373" spans="1:8" ht="14.25" x14ac:dyDescent="0.2">
      <c r="C373" s="8"/>
      <c r="D373" s="2"/>
    </row>
    <row r="374" spans="1:8" ht="14.25" x14ac:dyDescent="0.2">
      <c r="C374" s="213"/>
      <c r="D374" s="2"/>
    </row>
    <row r="375" spans="1:8" x14ac:dyDescent="0.2">
      <c r="C375" s="217"/>
      <c r="D375" s="2"/>
    </row>
    <row r="376" spans="1:8" x14ac:dyDescent="0.2">
      <c r="C376" s="217"/>
      <c r="D376" s="2"/>
    </row>
    <row r="377" spans="1:8" x14ac:dyDescent="0.2">
      <c r="C377" s="217"/>
      <c r="D377" s="2"/>
    </row>
    <row r="378" spans="1:8" x14ac:dyDescent="0.2">
      <c r="C378" s="217"/>
      <c r="D378" s="2"/>
    </row>
    <row r="379" spans="1:8" x14ac:dyDescent="0.2">
      <c r="C379" s="217"/>
      <c r="D379" s="2"/>
    </row>
    <row r="380" spans="1:8" x14ac:dyDescent="0.2">
      <c r="C380" s="217"/>
      <c r="D380" s="2"/>
    </row>
    <row r="381" spans="1:8" x14ac:dyDescent="0.2">
      <c r="C381" s="217"/>
      <c r="D381" s="2"/>
    </row>
    <row r="382" spans="1:8" ht="14.25" x14ac:dyDescent="0.2">
      <c r="C382" s="219"/>
      <c r="D382" s="220"/>
    </row>
    <row r="383" spans="1:8" ht="14.25" x14ac:dyDescent="0.2">
      <c r="C383" s="219"/>
      <c r="D383" s="220"/>
    </row>
    <row r="384" spans="1:8" x14ac:dyDescent="0.2">
      <c r="C384" s="221"/>
      <c r="D384" s="222"/>
    </row>
    <row r="385" spans="3:8" x14ac:dyDescent="0.2">
      <c r="C385" s="221"/>
      <c r="D385" s="222"/>
    </row>
    <row r="386" spans="3:8" x14ac:dyDescent="0.2">
      <c r="C386" s="221"/>
      <c r="D386" s="222"/>
    </row>
    <row r="387" spans="3:8" x14ac:dyDescent="0.2">
      <c r="C387" s="221"/>
      <c r="D387" s="222"/>
    </row>
    <row r="388" spans="3:8" x14ac:dyDescent="0.2">
      <c r="C388" s="221"/>
      <c r="D388" s="222"/>
    </row>
    <row r="389" spans="3:8" x14ac:dyDescent="0.2">
      <c r="C389" s="217"/>
      <c r="D389" s="2"/>
    </row>
    <row r="390" spans="3:8" x14ac:dyDescent="0.2">
      <c r="C390" s="217"/>
      <c r="D390" s="2"/>
    </row>
    <row r="391" spans="3:8" ht="14.25" x14ac:dyDescent="0.2">
      <c r="C391" s="219"/>
      <c r="D391" s="220"/>
    </row>
    <row r="392" spans="3:8" ht="14.25" x14ac:dyDescent="0.2">
      <c r="C392" s="219"/>
      <c r="D392" s="220"/>
    </row>
    <row r="393" spans="3:8" ht="14.25" x14ac:dyDescent="0.2">
      <c r="C393" s="219"/>
      <c r="D393" s="220"/>
    </row>
    <row r="394" spans="3:8" x14ac:dyDescent="0.2">
      <c r="C394" s="221"/>
      <c r="D394" s="222"/>
      <c r="G394" s="222"/>
      <c r="H394" s="222"/>
    </row>
    <row r="395" spans="3:8" x14ac:dyDescent="0.2">
      <c r="C395" s="221"/>
      <c r="D395" s="222"/>
      <c r="G395" s="222"/>
      <c r="H395" s="222"/>
    </row>
    <row r="396" spans="3:8" x14ac:dyDescent="0.2">
      <c r="C396" s="221"/>
      <c r="D396" s="222"/>
      <c r="G396" s="222"/>
      <c r="H396" s="222"/>
    </row>
    <row r="397" spans="3:8" x14ac:dyDescent="0.2">
      <c r="C397" s="221"/>
      <c r="D397" s="222"/>
      <c r="G397" s="222"/>
      <c r="H397" s="222"/>
    </row>
    <row r="398" spans="3:8" x14ac:dyDescent="0.2">
      <c r="C398" s="221"/>
      <c r="D398" s="222"/>
      <c r="G398" s="222"/>
      <c r="H398" s="222"/>
    </row>
    <row r="399" spans="3:8" x14ac:dyDescent="0.2">
      <c r="G399" s="222"/>
      <c r="H399" s="222"/>
    </row>
    <row r="400" spans="3:8" x14ac:dyDescent="0.2">
      <c r="C400"/>
      <c r="G400" s="222"/>
      <c r="H400" s="222"/>
    </row>
  </sheetData>
  <mergeCells count="3">
    <mergeCell ref="A1:C1"/>
    <mergeCell ref="A2:E2"/>
    <mergeCell ref="D4:E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Příjmy 2015</vt:lpstr>
      <vt:lpstr>Výdaje 2015</vt:lpstr>
      <vt:lpstr>'Příjmy 2015'!Názvy_tisku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Voříšková Jitka</cp:lastModifiedBy>
  <cp:lastPrinted>2017-03-09T19:32:05Z</cp:lastPrinted>
  <dcterms:created xsi:type="dcterms:W3CDTF">2001-03-03T09:02:45Z</dcterms:created>
  <dcterms:modified xsi:type="dcterms:W3CDTF">2017-03-09T20:22:29Z</dcterms:modified>
</cp:coreProperties>
</file>