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JVO\WEB\ROZPOCET-WEB\"/>
    </mc:Choice>
  </mc:AlternateContent>
  <bookViews>
    <workbookView xWindow="0" yWindow="0" windowWidth="18585" windowHeight="7650"/>
  </bookViews>
  <sheets>
    <sheet name="Výhled MČ Praha Kunratice" sheetId="12" r:id="rId1"/>
  </sheets>
  <calcPr calcId="152511"/>
</workbook>
</file>

<file path=xl/calcChain.xml><?xml version="1.0" encoding="utf-8"?>
<calcChain xmlns="http://schemas.openxmlformats.org/spreadsheetml/2006/main">
  <c r="I13" i="12" l="1"/>
  <c r="I16" i="12"/>
  <c r="I25" i="12"/>
  <c r="I27" i="12" s="1"/>
  <c r="J14" i="12"/>
  <c r="K14" i="12" s="1"/>
  <c r="L14" i="12" s="1"/>
  <c r="J8" i="12"/>
  <c r="J11" i="12"/>
  <c r="J16" i="12"/>
  <c r="J25" i="12" s="1"/>
  <c r="J27" i="12" s="1"/>
  <c r="K8" i="12"/>
  <c r="L8" i="12" s="1"/>
  <c r="K19" i="12"/>
  <c r="L19" i="12"/>
  <c r="I11" i="12"/>
  <c r="I21" i="12"/>
  <c r="E21" i="12"/>
  <c r="F21" i="12"/>
  <c r="G21" i="12"/>
  <c r="G11" i="12"/>
  <c r="G16" i="12"/>
  <c r="G25" i="12"/>
  <c r="H21" i="12"/>
  <c r="D21" i="12"/>
  <c r="E11" i="12"/>
  <c r="E16" i="12"/>
  <c r="E25" i="12" s="1"/>
  <c r="F11" i="12"/>
  <c r="F16" i="12"/>
  <c r="F25" i="12"/>
  <c r="H11" i="12"/>
  <c r="H16" i="12"/>
  <c r="H25" i="12"/>
  <c r="D11" i="12"/>
  <c r="D16" i="12" s="1"/>
  <c r="D25" i="12" s="1"/>
  <c r="J20" i="12"/>
  <c r="J21" i="12"/>
  <c r="K11" i="12"/>
  <c r="K16" i="12"/>
  <c r="K20" i="12" s="1"/>
  <c r="K21" i="12" s="1"/>
  <c r="L11" i="12" l="1"/>
  <c r="L16" i="12" s="1"/>
  <c r="M8" i="12"/>
  <c r="L26" i="12"/>
  <c r="M14" i="12"/>
  <c r="M19" i="12"/>
  <c r="K25" i="12"/>
  <c r="K27" i="12" s="1"/>
  <c r="N19" i="12" l="1"/>
  <c r="M11" i="12"/>
  <c r="M16" i="12" s="1"/>
  <c r="N8" i="12"/>
  <c r="N11" i="12" s="1"/>
  <c r="N16" i="12" s="1"/>
  <c r="L20" i="12"/>
  <c r="L21" i="12" s="1"/>
  <c r="L25" i="12"/>
  <c r="L27" i="12" s="1"/>
  <c r="M26" i="12"/>
  <c r="N14" i="12"/>
  <c r="N26" i="12" s="1"/>
  <c r="M20" i="12" l="1"/>
  <c r="M21" i="12" s="1"/>
  <c r="M25" i="12"/>
  <c r="M27" i="12" s="1"/>
  <c r="N20" i="12"/>
  <c r="N21" i="12" s="1"/>
  <c r="N25" i="12" s="1"/>
  <c r="N27" i="12" s="1"/>
</calcChain>
</file>

<file path=xl/sharedStrings.xml><?xml version="1.0" encoding="utf-8"?>
<sst xmlns="http://schemas.openxmlformats.org/spreadsheetml/2006/main" count="34" uniqueCount="34">
  <si>
    <t>Název položky</t>
  </si>
  <si>
    <t>Kapitálové výdaje - třída 6</t>
  </si>
  <si>
    <t xml:space="preserve">Vlastní příjmy  </t>
  </si>
  <si>
    <t xml:space="preserve">Příjmy celkem </t>
  </si>
  <si>
    <t xml:space="preserve">Výdaje celkem </t>
  </si>
  <si>
    <t>Skut. 2007</t>
  </si>
  <si>
    <t>Skut.2008</t>
  </si>
  <si>
    <t>Daňové příjmy - třída 1</t>
  </si>
  <si>
    <t>Nedaňové příjmy - třída 2</t>
  </si>
  <si>
    <t>Kapitálové příjmy  - třída 3</t>
  </si>
  <si>
    <t xml:space="preserve">Provozní výdaje (po konsolidaci) - třída 5 </t>
  </si>
  <si>
    <t>RV 2016</t>
  </si>
  <si>
    <t>RV 2017</t>
  </si>
  <si>
    <t>RV 2018</t>
  </si>
  <si>
    <t>Přijaté  transfery (po konsolidaci) -třída 4</t>
  </si>
  <si>
    <t>RV 2019</t>
  </si>
  <si>
    <t>Skut.2010/*</t>
  </si>
  <si>
    <t>Skut. 2012/*</t>
  </si>
  <si>
    <t>/*údaje ze sestavy bilance k 31.12. daného roku /sloupec skutečnost/</t>
  </si>
  <si>
    <t>Úhrada dlouhodobých fin. závazků - pol. 8xx4</t>
  </si>
  <si>
    <t>Tvorba rezervy na dluhovou službu /**</t>
  </si>
  <si>
    <t>/** vyplní  pouze ty MČ, které si tvoří rezervy na splácení  dlouhodobých úvěrů a půjček</t>
  </si>
  <si>
    <t>Skut.2011/*</t>
  </si>
  <si>
    <t>Skut. 2013/*</t>
  </si>
  <si>
    <t>Oček. skut. 2014</t>
  </si>
  <si>
    <t>RV 2020</t>
  </si>
  <si>
    <t xml:space="preserve">            převody ze státního rozpočtu</t>
  </si>
  <si>
    <t>Rozpočtový výhled MČ Praha - Kunratice do r. 2020</t>
  </si>
  <si>
    <t xml:space="preserve">RV 2015-RS                   </t>
  </si>
  <si>
    <t xml:space="preserve">Výsledek hospodaření ( - financování)       </t>
  </si>
  <si>
    <t>Výsledek hospodaření ( - saldo příjmů a výdajů)</t>
  </si>
  <si>
    <t xml:space="preserve">            převody z rozpočtu vlastního HMP</t>
  </si>
  <si>
    <t>Převody z rozpočtu HMP a SR</t>
  </si>
  <si>
    <t>Schváleno Zastupitelstvem MČ Praha-Kunratice 11.3.2015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</si>
</sst>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i/>
      <sz val="9"/>
      <name val="Arial CE"/>
      <family val="2"/>
      <charset val="238"/>
    </font>
    <font>
      <i/>
      <u/>
      <sz val="9"/>
      <name val="Arial CE"/>
      <family val="2"/>
      <charset val="238"/>
    </font>
    <font>
      <b/>
      <sz val="14"/>
      <name val="Arial CE"/>
      <family val="2"/>
      <charset val="238"/>
    </font>
    <font>
      <sz val="14"/>
      <name val="Arial CE"/>
      <family val="2"/>
      <charset val="238"/>
    </font>
    <font>
      <sz val="9"/>
      <name val="Arial CE"/>
      <charset val="238"/>
    </font>
    <font>
      <i/>
      <sz val="9"/>
      <name val="Arial CE"/>
      <charset val="238"/>
    </font>
    <font>
      <i/>
      <sz val="10"/>
      <name val="Arial CE"/>
      <charset val="238"/>
    </font>
    <font>
      <b/>
      <sz val="9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3" fontId="0" fillId="0" borderId="1" xfId="0" applyNumberFormat="1" applyFill="1" applyBorder="1"/>
    <xf numFmtId="0" fontId="0" fillId="0" borderId="0" xfId="0" applyAlignment="1">
      <alignment horizontal="right"/>
    </xf>
    <xf numFmtId="3" fontId="1" fillId="0" borderId="0" xfId="0" applyNumberFormat="1" applyFont="1" applyFill="1" applyBorder="1"/>
    <xf numFmtId="3" fontId="0" fillId="0" borderId="2" xfId="0" applyNumberFormat="1" applyFill="1" applyBorder="1"/>
    <xf numFmtId="3" fontId="0" fillId="0" borderId="3" xfId="0" applyNumberFormat="1" applyFill="1" applyBorder="1"/>
    <xf numFmtId="3" fontId="1" fillId="0" borderId="4" xfId="0" applyNumberFormat="1" applyFont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3" fontId="0" fillId="0" borderId="7" xfId="0" applyNumberFormat="1" applyFill="1" applyBorder="1"/>
    <xf numFmtId="0" fontId="1" fillId="0" borderId="0" xfId="0" applyFont="1" applyBorder="1" applyAlignment="1">
      <alignment horizontal="center"/>
    </xf>
    <xf numFmtId="3" fontId="0" fillId="0" borderId="8" xfId="0" applyNumberFormat="1" applyFill="1" applyBorder="1"/>
    <xf numFmtId="3" fontId="1" fillId="0" borderId="6" xfId="0" applyNumberFormat="1" applyFont="1" applyBorder="1"/>
    <xf numFmtId="3" fontId="1" fillId="0" borderId="9" xfId="0" applyNumberFormat="1" applyFont="1" applyBorder="1"/>
    <xf numFmtId="3" fontId="1" fillId="0" borderId="0" xfId="0" applyNumberFormat="1" applyFont="1" applyBorder="1"/>
    <xf numFmtId="4" fontId="5" fillId="0" borderId="0" xfId="0" applyNumberFormat="1" applyFont="1" applyFill="1" applyBorder="1"/>
    <xf numFmtId="3" fontId="1" fillId="0" borderId="5" xfId="0" applyNumberFormat="1" applyFont="1" applyFill="1" applyBorder="1"/>
    <xf numFmtId="3" fontId="2" fillId="0" borderId="1" xfId="0" applyNumberFormat="1" applyFont="1" applyBorder="1"/>
    <xf numFmtId="0" fontId="4" fillId="0" borderId="10" xfId="0" applyFont="1" applyBorder="1"/>
    <xf numFmtId="0" fontId="1" fillId="0" borderId="11" xfId="0" applyFont="1" applyBorder="1" applyAlignment="1">
      <alignment horizontal="center"/>
    </xf>
    <xf numFmtId="0" fontId="0" fillId="0" borderId="5" xfId="0" applyBorder="1"/>
    <xf numFmtId="3" fontId="1" fillId="0" borderId="12" xfId="0" applyNumberFormat="1" applyFont="1" applyBorder="1"/>
    <xf numFmtId="0" fontId="6" fillId="0" borderId="0" xfId="0" applyFont="1" applyAlignment="1">
      <alignment horizontal="right"/>
    </xf>
    <xf numFmtId="4" fontId="5" fillId="0" borderId="6" xfId="0" applyNumberFormat="1" applyFont="1" applyFill="1" applyBorder="1"/>
    <xf numFmtId="3" fontId="1" fillId="0" borderId="13" xfId="0" applyNumberFormat="1" applyFont="1" applyFill="1" applyBorder="1"/>
    <xf numFmtId="0" fontId="4" fillId="0" borderId="0" xfId="0" applyFont="1"/>
    <xf numFmtId="0" fontId="3" fillId="0" borderId="14" xfId="0" applyFont="1" applyBorder="1"/>
    <xf numFmtId="0" fontId="3" fillId="0" borderId="15" xfId="0" applyFont="1" applyBorder="1"/>
    <xf numFmtId="0" fontId="4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0" fontId="4" fillId="0" borderId="19" xfId="0" applyFont="1" applyBorder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8" fillId="0" borderId="0" xfId="0" applyFont="1"/>
    <xf numFmtId="0" fontId="1" fillId="0" borderId="5" xfId="0" applyFont="1" applyBorder="1" applyAlignment="1">
      <alignment horizontal="center" wrapText="1"/>
    </xf>
    <xf numFmtId="3" fontId="1" fillId="0" borderId="13" xfId="0" applyNumberFormat="1" applyFont="1" applyBorder="1"/>
    <xf numFmtId="3" fontId="0" fillId="0" borderId="1" xfId="0" applyNumberFormat="1" applyFont="1" applyFill="1" applyBorder="1"/>
    <xf numFmtId="0" fontId="0" fillId="0" borderId="0" xfId="0" applyFont="1"/>
    <xf numFmtId="3" fontId="2" fillId="0" borderId="6" xfId="0" applyNumberFormat="1" applyFont="1" applyBorder="1"/>
    <xf numFmtId="0" fontId="4" fillId="0" borderId="14" xfId="0" applyFont="1" applyBorder="1"/>
    <xf numFmtId="0" fontId="9" fillId="0" borderId="10" xfId="0" applyFont="1" applyBorder="1" applyAlignment="1">
      <alignment wrapText="1"/>
    </xf>
    <xf numFmtId="3" fontId="0" fillId="0" borderId="20" xfId="0" applyNumberFormat="1" applyFont="1" applyFill="1" applyBorder="1"/>
    <xf numFmtId="3" fontId="1" fillId="0" borderId="21" xfId="0" applyNumberFormat="1" applyFont="1" applyBorder="1"/>
    <xf numFmtId="2" fontId="1" fillId="2" borderId="5" xfId="0" applyNumberFormat="1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3" fontId="2" fillId="2" borderId="3" xfId="0" applyNumberFormat="1" applyFont="1" applyFill="1" applyBorder="1"/>
    <xf numFmtId="3" fontId="2" fillId="2" borderId="7" xfId="0" applyNumberFormat="1" applyFont="1" applyFill="1" applyBorder="1"/>
    <xf numFmtId="3" fontId="2" fillId="2" borderId="8" xfId="0" applyNumberFormat="1" applyFont="1" applyFill="1" applyBorder="1"/>
    <xf numFmtId="3" fontId="1" fillId="2" borderId="4" xfId="0" applyNumberFormat="1" applyFont="1" applyFill="1" applyBorder="1"/>
    <xf numFmtId="3" fontId="1" fillId="2" borderId="6" xfId="0" applyNumberFormat="1" applyFont="1" applyFill="1" applyBorder="1"/>
    <xf numFmtId="3" fontId="1" fillId="2" borderId="0" xfId="0" applyNumberFormat="1" applyFont="1" applyFill="1" applyBorder="1"/>
    <xf numFmtId="4" fontId="5" fillId="2" borderId="22" xfId="0" applyNumberFormat="1" applyFont="1" applyFill="1" applyBorder="1"/>
    <xf numFmtId="4" fontId="5" fillId="2" borderId="23" xfId="0" applyNumberFormat="1" applyFont="1" applyFill="1" applyBorder="1"/>
    <xf numFmtId="4" fontId="5" fillId="2" borderId="6" xfId="0" applyNumberFormat="1" applyFont="1" applyFill="1" applyBorder="1"/>
    <xf numFmtId="3" fontId="1" fillId="2" borderId="24" xfId="0" applyNumberFormat="1" applyFont="1" applyFill="1" applyBorder="1"/>
    <xf numFmtId="3" fontId="1" fillId="2" borderId="13" xfId="0" applyNumberFormat="1" applyFont="1" applyFill="1" applyBorder="1"/>
    <xf numFmtId="3" fontId="2" fillId="2" borderId="2" xfId="0" applyNumberFormat="1" applyFont="1" applyFill="1" applyBorder="1"/>
    <xf numFmtId="3" fontId="2" fillId="2" borderId="1" xfId="0" applyNumberFormat="1" applyFont="1" applyFill="1" applyBorder="1"/>
    <xf numFmtId="3" fontId="2" fillId="2" borderId="25" xfId="0" applyNumberFormat="1" applyFont="1" applyFill="1" applyBorder="1"/>
    <xf numFmtId="3" fontId="1" fillId="2" borderId="5" xfId="0" applyNumberFormat="1" applyFont="1" applyFill="1" applyBorder="1"/>
    <xf numFmtId="3" fontId="1" fillId="2" borderId="12" xfId="0" applyNumberFormat="1" applyFont="1" applyFill="1" applyBorder="1"/>
    <xf numFmtId="3" fontId="2" fillId="2" borderId="6" xfId="0" applyNumberFormat="1" applyFont="1" applyFill="1" applyBorder="1"/>
    <xf numFmtId="3" fontId="2" fillId="2" borderId="0" xfId="0" applyNumberFormat="1" applyFont="1" applyFill="1" applyBorder="1"/>
    <xf numFmtId="0" fontId="2" fillId="2" borderId="5" xfId="0" applyFont="1" applyFill="1" applyBorder="1"/>
    <xf numFmtId="0" fontId="2" fillId="2" borderId="11" xfId="0" applyFont="1" applyFill="1" applyBorder="1"/>
    <xf numFmtId="0" fontId="0" fillId="0" borderId="0" xfId="0" applyBorder="1"/>
    <xf numFmtId="0" fontId="0" fillId="0" borderId="0" xfId="0" applyBorder="1" applyAlignment="1">
      <alignment horizontal="right"/>
    </xf>
    <xf numFmtId="0" fontId="10" fillId="0" borderId="10" xfId="0" applyFont="1" applyBorder="1"/>
    <xf numFmtId="3" fontId="11" fillId="0" borderId="1" xfId="0" applyNumberFormat="1" applyFont="1" applyBorder="1"/>
    <xf numFmtId="3" fontId="11" fillId="2" borderId="1" xfId="0" applyNumberFormat="1" applyFont="1" applyFill="1" applyBorder="1"/>
    <xf numFmtId="3" fontId="11" fillId="0" borderId="1" xfId="0" applyNumberFormat="1" applyFont="1" applyFill="1" applyBorder="1"/>
    <xf numFmtId="0" fontId="11" fillId="0" borderId="0" xfId="0" applyFont="1"/>
    <xf numFmtId="0" fontId="10" fillId="0" borderId="10" xfId="0" applyFont="1" applyBorder="1" applyAlignment="1">
      <alignment wrapText="1"/>
    </xf>
    <xf numFmtId="3" fontId="1" fillId="0" borderId="26" xfId="0" applyNumberFormat="1" applyFont="1" applyFill="1" applyBorder="1"/>
    <xf numFmtId="3" fontId="0" fillId="0" borderId="0" xfId="0" applyNumberFormat="1"/>
    <xf numFmtId="3" fontId="0" fillId="0" borderId="20" xfId="0" applyNumberFormat="1" applyFill="1" applyBorder="1"/>
    <xf numFmtId="3" fontId="11" fillId="0" borderId="20" xfId="0" applyNumberFormat="1" applyFont="1" applyFill="1" applyBorder="1"/>
    <xf numFmtId="3" fontId="2" fillId="0" borderId="20" xfId="0" applyNumberFormat="1" applyFont="1" applyBorder="1"/>
    <xf numFmtId="3" fontId="1" fillId="0" borderId="27" xfId="0" applyNumberFormat="1" applyFont="1" applyBorder="1"/>
    <xf numFmtId="3" fontId="1" fillId="0" borderId="7" xfId="0" applyNumberFormat="1" applyFont="1" applyBorder="1"/>
    <xf numFmtId="3" fontId="1" fillId="0" borderId="28" xfId="0" applyNumberFormat="1" applyFont="1" applyBorder="1"/>
    <xf numFmtId="3" fontId="0" fillId="0" borderId="12" xfId="0" applyNumberFormat="1" applyFill="1" applyBorder="1"/>
    <xf numFmtId="3" fontId="0" fillId="0" borderId="27" xfId="0" applyNumberFormat="1" applyFill="1" applyBorder="1"/>
    <xf numFmtId="4" fontId="5" fillId="0" borderId="23" xfId="0" applyNumberFormat="1" applyFont="1" applyFill="1" applyBorder="1"/>
    <xf numFmtId="4" fontId="5" fillId="0" borderId="29" xfId="0" applyNumberFormat="1" applyFont="1" applyFill="1" applyBorder="1"/>
    <xf numFmtId="3" fontId="1" fillId="0" borderId="30" xfId="0" applyNumberFormat="1" applyFont="1" applyFill="1" applyBorder="1"/>
    <xf numFmtId="3" fontId="1" fillId="0" borderId="2" xfId="0" applyNumberFormat="1" applyFont="1" applyBorder="1"/>
    <xf numFmtId="3" fontId="1" fillId="0" borderId="31" xfId="0" applyNumberFormat="1" applyFont="1" applyBorder="1"/>
    <xf numFmtId="3" fontId="2" fillId="0" borderId="7" xfId="0" applyNumberFormat="1" applyFont="1" applyBorder="1"/>
    <xf numFmtId="3" fontId="2" fillId="0" borderId="28" xfId="0" applyNumberFormat="1" applyFont="1" applyBorder="1"/>
    <xf numFmtId="0" fontId="0" fillId="0" borderId="26" xfId="0" applyBorder="1"/>
    <xf numFmtId="3" fontId="1" fillId="0" borderId="6" xfId="0" applyNumberFormat="1" applyFont="1" applyFill="1" applyBorder="1"/>
    <xf numFmtId="3" fontId="2" fillId="0" borderId="0" xfId="0" applyNumberFormat="1" applyFont="1" applyFill="1" applyBorder="1"/>
    <xf numFmtId="0" fontId="1" fillId="0" borderId="12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2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"/>
  <sheetViews>
    <sheetView tabSelected="1" workbookViewId="0">
      <selection activeCell="A3" sqref="A3"/>
    </sheetView>
  </sheetViews>
  <sheetFormatPr defaultRowHeight="12.75" x14ac:dyDescent="0.2"/>
  <cols>
    <col min="1" max="1" width="37.85546875" style="25" customWidth="1"/>
    <col min="2" max="2" width="10.28515625" hidden="1" customWidth="1"/>
    <col min="3" max="3" width="10.140625" hidden="1" customWidth="1"/>
    <col min="4" max="4" width="11" customWidth="1"/>
    <col min="5" max="5" width="11.140625" customWidth="1"/>
    <col min="6" max="6" width="12" customWidth="1"/>
    <col min="7" max="7" width="12.85546875" customWidth="1"/>
    <col min="8" max="12" width="10.7109375" customWidth="1"/>
    <col min="13" max="13" width="10" customWidth="1"/>
    <col min="14" max="14" width="11.28515625" customWidth="1"/>
  </cols>
  <sheetData>
    <row r="1" spans="1:16" x14ac:dyDescent="0.2">
      <c r="G1" s="22"/>
      <c r="H1" s="22"/>
      <c r="I1" s="22"/>
      <c r="J1" s="22"/>
      <c r="K1" s="22"/>
      <c r="L1" s="22"/>
      <c r="M1" s="22"/>
      <c r="N1" s="22"/>
    </row>
    <row r="3" spans="1:16" s="34" customFormat="1" ht="18" x14ac:dyDescent="0.25">
      <c r="A3" s="32" t="s">
        <v>27</v>
      </c>
      <c r="B3" s="33"/>
      <c r="C3" s="33"/>
    </row>
    <row r="4" spans="1:16" x14ac:dyDescent="0.2">
      <c r="B4" s="2"/>
      <c r="C4" s="2"/>
      <c r="D4" s="2"/>
    </row>
    <row r="5" spans="1:16" ht="13.5" thickBot="1" x14ac:dyDescent="0.25">
      <c r="D5" s="69"/>
      <c r="E5" s="69"/>
      <c r="F5" s="70"/>
      <c r="G5" s="70"/>
      <c r="I5" s="2"/>
      <c r="J5" s="2"/>
      <c r="L5" s="2"/>
      <c r="M5" s="2"/>
      <c r="N5" s="2"/>
    </row>
    <row r="6" spans="1:16" ht="27" customHeight="1" thickBot="1" x14ac:dyDescent="0.25">
      <c r="A6" s="26" t="s">
        <v>0</v>
      </c>
      <c r="B6" s="7" t="s">
        <v>5</v>
      </c>
      <c r="C6" s="19" t="s">
        <v>6</v>
      </c>
      <c r="D6" s="44" t="s">
        <v>16</v>
      </c>
      <c r="E6" s="45" t="s">
        <v>22</v>
      </c>
      <c r="F6" s="46" t="s">
        <v>17</v>
      </c>
      <c r="G6" s="46" t="s">
        <v>23</v>
      </c>
      <c r="H6" s="35" t="s">
        <v>24</v>
      </c>
      <c r="I6" s="35" t="s">
        <v>28</v>
      </c>
      <c r="J6" s="7" t="s">
        <v>11</v>
      </c>
      <c r="K6" s="7" t="s">
        <v>12</v>
      </c>
      <c r="L6" s="7" t="s">
        <v>13</v>
      </c>
      <c r="M6" s="7" t="s">
        <v>15</v>
      </c>
      <c r="N6" s="99" t="s">
        <v>25</v>
      </c>
    </row>
    <row r="7" spans="1:16" x14ac:dyDescent="0.2">
      <c r="A7" s="27"/>
      <c r="B7" s="8"/>
      <c r="C7" s="10"/>
      <c r="D7" s="47"/>
      <c r="E7" s="48"/>
      <c r="F7" s="47"/>
      <c r="G7" s="47"/>
      <c r="H7" s="8"/>
      <c r="I7" s="97"/>
      <c r="J7" s="97"/>
      <c r="K7" s="97"/>
      <c r="L7" s="97"/>
      <c r="M7" s="97"/>
      <c r="N7" s="98"/>
    </row>
    <row r="8" spans="1:16" x14ac:dyDescent="0.2">
      <c r="A8" s="18" t="s">
        <v>7</v>
      </c>
      <c r="B8" s="5">
        <v>41110776</v>
      </c>
      <c r="C8" s="5">
        <v>44141941</v>
      </c>
      <c r="D8" s="49">
        <v>10415</v>
      </c>
      <c r="E8" s="49">
        <v>8769</v>
      </c>
      <c r="F8" s="50">
        <v>12057</v>
      </c>
      <c r="G8" s="50">
        <v>9798</v>
      </c>
      <c r="H8" s="9">
        <v>8906</v>
      </c>
      <c r="I8" s="1">
        <v>8720</v>
      </c>
      <c r="J8" s="1">
        <f>I8*1.0075</f>
        <v>8785.4</v>
      </c>
      <c r="K8" s="1">
        <f>J8*1.008</f>
        <v>8855.6831999999995</v>
      </c>
      <c r="L8" s="1">
        <f>K8*1.0075</f>
        <v>8922.1008239999992</v>
      </c>
      <c r="M8" s="1">
        <f>L8*1.0075</f>
        <v>8989.0165801799994</v>
      </c>
      <c r="N8" s="79">
        <f>M8*1.0075</f>
        <v>9056.4342045313497</v>
      </c>
    </row>
    <row r="9" spans="1:16" x14ac:dyDescent="0.2">
      <c r="A9" s="18" t="s">
        <v>8</v>
      </c>
      <c r="B9" s="5">
        <v>1431156</v>
      </c>
      <c r="C9" s="5">
        <v>2066453</v>
      </c>
      <c r="D9" s="49">
        <v>837</v>
      </c>
      <c r="E9" s="49">
        <v>617</v>
      </c>
      <c r="F9" s="50">
        <v>371</v>
      </c>
      <c r="G9" s="50">
        <v>619</v>
      </c>
      <c r="H9" s="9">
        <v>274</v>
      </c>
      <c r="I9" s="1">
        <v>335</v>
      </c>
      <c r="J9" s="1">
        <v>250</v>
      </c>
      <c r="K9" s="1">
        <v>250</v>
      </c>
      <c r="L9" s="1">
        <v>250</v>
      </c>
      <c r="M9" s="1">
        <v>250</v>
      </c>
      <c r="N9" s="79">
        <v>250</v>
      </c>
    </row>
    <row r="10" spans="1:16" x14ac:dyDescent="0.2">
      <c r="A10" s="28" t="s">
        <v>9</v>
      </c>
      <c r="B10" s="9">
        <v>10000</v>
      </c>
      <c r="C10" s="11">
        <v>25817</v>
      </c>
      <c r="D10" s="51">
        <v>0</v>
      </c>
      <c r="E10" s="49">
        <v>0</v>
      </c>
      <c r="F10" s="50">
        <v>0</v>
      </c>
      <c r="G10" s="50">
        <v>0</v>
      </c>
      <c r="H10" s="9">
        <v>180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79">
        <v>0</v>
      </c>
    </row>
    <row r="11" spans="1:16" ht="13.5" thickBot="1" x14ac:dyDescent="0.25">
      <c r="A11" s="29" t="s">
        <v>2</v>
      </c>
      <c r="B11" s="6">
        <v>42551932</v>
      </c>
      <c r="C11" s="6">
        <v>46234211</v>
      </c>
      <c r="D11" s="52">
        <f>SUM(D8:D10)</f>
        <v>11252</v>
      </c>
      <c r="E11" s="52">
        <f t="shared" ref="E11:N11" si="0">SUM(E8:E10)</f>
        <v>9386</v>
      </c>
      <c r="F11" s="52">
        <f t="shared" si="0"/>
        <v>12428</v>
      </c>
      <c r="G11" s="52">
        <f t="shared" si="0"/>
        <v>10417</v>
      </c>
      <c r="H11" s="6">
        <f t="shared" si="0"/>
        <v>9360</v>
      </c>
      <c r="I11" s="6">
        <f t="shared" si="0"/>
        <v>9055</v>
      </c>
      <c r="J11" s="6">
        <f t="shared" si="0"/>
        <v>9035.4</v>
      </c>
      <c r="K11" s="6">
        <f t="shared" si="0"/>
        <v>9105.6831999999995</v>
      </c>
      <c r="L11" s="6">
        <f t="shared" si="0"/>
        <v>9172.1008239999992</v>
      </c>
      <c r="M11" s="6">
        <f t="shared" si="0"/>
        <v>9239.0165801799994</v>
      </c>
      <c r="N11" s="43">
        <f t="shared" si="0"/>
        <v>9306.4342045313497</v>
      </c>
    </row>
    <row r="12" spans="1:16" x14ac:dyDescent="0.2">
      <c r="A12" s="27"/>
      <c r="B12" s="12"/>
      <c r="C12" s="14"/>
      <c r="D12" s="53"/>
      <c r="E12" s="54"/>
      <c r="F12" s="53"/>
      <c r="G12" s="53"/>
      <c r="H12" s="12"/>
      <c r="I12" s="21"/>
      <c r="J12" s="21"/>
      <c r="K12" s="21"/>
      <c r="L12" s="21"/>
      <c r="M12" s="21"/>
      <c r="N12" s="82"/>
    </row>
    <row r="13" spans="1:16" x14ac:dyDescent="0.2">
      <c r="A13" s="28" t="s">
        <v>14</v>
      </c>
      <c r="B13" s="5">
        <v>5440703</v>
      </c>
      <c r="C13" s="5">
        <v>6444194</v>
      </c>
      <c r="D13" s="49">
        <v>48840</v>
      </c>
      <c r="E13" s="49">
        <v>29291</v>
      </c>
      <c r="F13" s="50">
        <v>30160</v>
      </c>
      <c r="G13" s="50">
        <v>30572</v>
      </c>
      <c r="H13" s="9">
        <v>57985</v>
      </c>
      <c r="I13" s="1">
        <f>35951-24350</f>
        <v>11601</v>
      </c>
      <c r="J13" s="1">
        <v>4</v>
      </c>
      <c r="K13" s="1">
        <v>4</v>
      </c>
      <c r="L13" s="1">
        <v>4</v>
      </c>
      <c r="M13" s="1">
        <v>4</v>
      </c>
      <c r="N13" s="79">
        <v>4</v>
      </c>
    </row>
    <row r="14" spans="1:16" x14ac:dyDescent="0.2">
      <c r="A14" s="28" t="s">
        <v>31</v>
      </c>
      <c r="B14" s="5"/>
      <c r="C14" s="5"/>
      <c r="D14" s="49"/>
      <c r="E14" s="49"/>
      <c r="F14" s="50"/>
      <c r="G14" s="50"/>
      <c r="H14" s="9">
        <v>34119</v>
      </c>
      <c r="I14" s="1">
        <v>23029</v>
      </c>
      <c r="J14" s="1">
        <f>23029*1.02</f>
        <v>23489.58</v>
      </c>
      <c r="K14" s="1">
        <f>J14*1.02</f>
        <v>23959.371600000002</v>
      </c>
      <c r="L14" s="1">
        <f>K14*1.02</f>
        <v>24438.559032000001</v>
      </c>
      <c r="M14" s="1">
        <f>L14*1.02</f>
        <v>24927.330212640001</v>
      </c>
      <c r="N14" s="79">
        <f>M14*1.02</f>
        <v>25425.8768168928</v>
      </c>
      <c r="O14" s="78"/>
    </row>
    <row r="15" spans="1:16" x14ac:dyDescent="0.2">
      <c r="A15" s="28" t="s">
        <v>26</v>
      </c>
      <c r="B15" s="5"/>
      <c r="C15" s="5"/>
      <c r="D15" s="49"/>
      <c r="E15" s="49"/>
      <c r="F15" s="50"/>
      <c r="G15" s="50"/>
      <c r="H15" s="9">
        <v>218</v>
      </c>
      <c r="I15" s="1">
        <v>218</v>
      </c>
      <c r="J15" s="1">
        <v>219</v>
      </c>
      <c r="K15" s="1">
        <v>220</v>
      </c>
      <c r="L15" s="1">
        <v>221</v>
      </c>
      <c r="M15" s="1">
        <v>222</v>
      </c>
      <c r="N15" s="79">
        <v>223</v>
      </c>
      <c r="P15" s="78"/>
    </row>
    <row r="16" spans="1:16" ht="13.5" thickBot="1" x14ac:dyDescent="0.25">
      <c r="A16" s="29" t="s">
        <v>3</v>
      </c>
      <c r="B16" s="6">
        <v>47992635</v>
      </c>
      <c r="C16" s="6">
        <v>52678405</v>
      </c>
      <c r="D16" s="52">
        <f>D11+D13</f>
        <v>60092</v>
      </c>
      <c r="E16" s="52">
        <f t="shared" ref="E16:N16" si="1">E11+E13</f>
        <v>38677</v>
      </c>
      <c r="F16" s="52">
        <f t="shared" si="1"/>
        <v>42588</v>
      </c>
      <c r="G16" s="52">
        <f t="shared" si="1"/>
        <v>40989</v>
      </c>
      <c r="H16" s="6">
        <f t="shared" si="1"/>
        <v>67345</v>
      </c>
      <c r="I16" s="83">
        <f t="shared" si="1"/>
        <v>20656</v>
      </c>
      <c r="J16" s="83">
        <f t="shared" si="1"/>
        <v>9039.4</v>
      </c>
      <c r="K16" s="83">
        <f t="shared" si="1"/>
        <v>9109.6831999999995</v>
      </c>
      <c r="L16" s="83">
        <f t="shared" si="1"/>
        <v>9176.1008239999992</v>
      </c>
      <c r="M16" s="83">
        <f t="shared" si="1"/>
        <v>9243.0165801799994</v>
      </c>
      <c r="N16" s="84">
        <f t="shared" si="1"/>
        <v>9310.4342045313497</v>
      </c>
    </row>
    <row r="17" spans="1:17" ht="9" customHeight="1" x14ac:dyDescent="0.2">
      <c r="A17" s="30"/>
      <c r="B17" s="15"/>
      <c r="C17" s="15"/>
      <c r="D17" s="55"/>
      <c r="E17" s="56"/>
      <c r="F17" s="57"/>
      <c r="G17" s="57"/>
      <c r="H17" s="23"/>
      <c r="I17" s="87"/>
      <c r="J17" s="87"/>
      <c r="K17" s="87"/>
      <c r="L17" s="87"/>
      <c r="M17" s="87"/>
      <c r="N17" s="88"/>
    </row>
    <row r="18" spans="1:17" ht="8.25" customHeight="1" thickBot="1" x14ac:dyDescent="0.25">
      <c r="A18" s="30"/>
      <c r="B18" s="3"/>
      <c r="C18" s="3"/>
      <c r="D18" s="58"/>
      <c r="E18" s="59"/>
      <c r="F18" s="59"/>
      <c r="G18" s="59"/>
      <c r="H18" s="24"/>
      <c r="I18" s="24"/>
      <c r="J18" s="24"/>
      <c r="K18" s="24"/>
      <c r="L18" s="24"/>
      <c r="M18" s="24"/>
      <c r="N18" s="89"/>
    </row>
    <row r="19" spans="1:17" x14ac:dyDescent="0.2">
      <c r="A19" s="31" t="s">
        <v>10</v>
      </c>
      <c r="B19" s="4">
        <v>30174583</v>
      </c>
      <c r="C19" s="4">
        <v>30875301</v>
      </c>
      <c r="D19" s="60">
        <v>25858</v>
      </c>
      <c r="E19" s="60">
        <v>26908</v>
      </c>
      <c r="F19" s="60">
        <v>27456</v>
      </c>
      <c r="G19" s="60">
        <v>36931</v>
      </c>
      <c r="H19" s="4">
        <v>30828</v>
      </c>
      <c r="I19" s="85">
        <v>33224</v>
      </c>
      <c r="J19" s="85">
        <v>29000</v>
      </c>
      <c r="K19" s="85">
        <f>J19*1.02</f>
        <v>29580</v>
      </c>
      <c r="L19" s="85">
        <f>K19*1.02</f>
        <v>30171.600000000002</v>
      </c>
      <c r="M19" s="85">
        <f>L19*1.02</f>
        <v>30775.032000000003</v>
      </c>
      <c r="N19" s="86">
        <f>M19*1.02</f>
        <v>31390.532640000005</v>
      </c>
    </row>
    <row r="20" spans="1:17" x14ac:dyDescent="0.2">
      <c r="A20" s="18" t="s">
        <v>1</v>
      </c>
      <c r="B20" s="1">
        <v>16986630</v>
      </c>
      <c r="C20" s="1">
        <v>14910951</v>
      </c>
      <c r="D20" s="61">
        <v>45731</v>
      </c>
      <c r="E20" s="62">
        <v>7497</v>
      </c>
      <c r="F20" s="61">
        <v>3218</v>
      </c>
      <c r="G20" s="61">
        <v>2771</v>
      </c>
      <c r="H20" s="1">
        <v>27531</v>
      </c>
      <c r="I20" s="1">
        <v>33657</v>
      </c>
      <c r="J20" s="1">
        <f>(J16+J14+J15)-J19</f>
        <v>3747.9800000000032</v>
      </c>
      <c r="K20" s="1">
        <f>(K16+K14+K15)-K19</f>
        <v>3709.0547999999981</v>
      </c>
      <c r="L20" s="1">
        <f>(L16+L14+L15)-L19</f>
        <v>3664.0598559999962</v>
      </c>
      <c r="M20" s="1">
        <f>(M16+M14+M15)-M19</f>
        <v>3617.3147928199942</v>
      </c>
      <c r="N20" s="79">
        <f>(N16+N14+N15)-N19</f>
        <v>3568.7783814241411</v>
      </c>
    </row>
    <row r="21" spans="1:17" ht="13.5" thickBot="1" x14ac:dyDescent="0.25">
      <c r="A21" s="29" t="s">
        <v>4</v>
      </c>
      <c r="B21" s="6">
        <v>47161213</v>
      </c>
      <c r="C21" s="6">
        <v>45786252</v>
      </c>
      <c r="D21" s="52">
        <f>SUM(D19:D20)</f>
        <v>71589</v>
      </c>
      <c r="E21" s="52">
        <f t="shared" ref="E21:N21" si="2">SUM(E19:E20)</f>
        <v>34405</v>
      </c>
      <c r="F21" s="52">
        <f t="shared" si="2"/>
        <v>30674</v>
      </c>
      <c r="G21" s="52">
        <f t="shared" si="2"/>
        <v>39702</v>
      </c>
      <c r="H21" s="6">
        <f t="shared" si="2"/>
        <v>58359</v>
      </c>
      <c r="I21" s="83">
        <f t="shared" si="2"/>
        <v>66881</v>
      </c>
      <c r="J21" s="83">
        <f t="shared" si="2"/>
        <v>32747.980000000003</v>
      </c>
      <c r="K21" s="83">
        <f t="shared" si="2"/>
        <v>33289.054799999998</v>
      </c>
      <c r="L21" s="83">
        <f t="shared" si="2"/>
        <v>33835.659855999998</v>
      </c>
      <c r="M21" s="83">
        <f t="shared" si="2"/>
        <v>34392.346792819997</v>
      </c>
      <c r="N21" s="84">
        <f t="shared" si="2"/>
        <v>34959.311021424146</v>
      </c>
    </row>
    <row r="22" spans="1:17" x14ac:dyDescent="0.2">
      <c r="A22" s="27"/>
      <c r="B22" s="12"/>
      <c r="C22" s="12"/>
      <c r="D22" s="53"/>
      <c r="E22" s="53"/>
      <c r="F22" s="53"/>
      <c r="G22" s="53"/>
      <c r="H22" s="12"/>
      <c r="I22" s="90"/>
      <c r="J22" s="90"/>
      <c r="K22" s="90"/>
      <c r="L22" s="90"/>
      <c r="M22" s="90"/>
      <c r="N22" s="91"/>
    </row>
    <row r="23" spans="1:17" s="38" customFormat="1" x14ac:dyDescent="0.2">
      <c r="A23" s="41"/>
      <c r="B23" s="37">
        <v>5635000</v>
      </c>
      <c r="C23" s="37">
        <v>5635000</v>
      </c>
      <c r="D23" s="61"/>
      <c r="E23" s="61"/>
      <c r="F23" s="61"/>
      <c r="G23" s="61"/>
      <c r="H23" s="37"/>
      <c r="I23" s="37"/>
      <c r="J23" s="37"/>
      <c r="K23" s="37"/>
      <c r="L23" s="37"/>
      <c r="M23" s="37"/>
      <c r="N23" s="42"/>
    </row>
    <row r="24" spans="1:17" ht="13.5" thickBot="1" x14ac:dyDescent="0.25">
      <c r="A24" s="27"/>
      <c r="B24" s="12"/>
      <c r="C24" s="13"/>
      <c r="D24" s="59"/>
      <c r="E24" s="58"/>
      <c r="F24" s="59"/>
      <c r="G24" s="59"/>
      <c r="H24" s="36"/>
      <c r="I24" s="6"/>
      <c r="J24" s="6"/>
      <c r="K24" s="6"/>
      <c r="L24" s="6"/>
      <c r="M24" s="6"/>
      <c r="N24" s="43"/>
    </row>
    <row r="25" spans="1:17" ht="13.5" thickBot="1" x14ac:dyDescent="0.25">
      <c r="A25" s="26" t="s">
        <v>30</v>
      </c>
      <c r="B25" s="16">
        <v>831422</v>
      </c>
      <c r="C25" s="16">
        <v>6892153</v>
      </c>
      <c r="D25" s="63">
        <f>D16-D21</f>
        <v>-11497</v>
      </c>
      <c r="E25" s="63">
        <f>E16-E21</f>
        <v>4272</v>
      </c>
      <c r="F25" s="63">
        <f>F16-F21</f>
        <v>11914</v>
      </c>
      <c r="G25" s="63">
        <f>G16-G21</f>
        <v>1287</v>
      </c>
      <c r="H25" s="16">
        <f>H16-H21</f>
        <v>8986</v>
      </c>
      <c r="I25" s="16">
        <f t="shared" ref="I25:N25" si="3">I16-I21</f>
        <v>-46225</v>
      </c>
      <c r="J25" s="16">
        <f t="shared" si="3"/>
        <v>-23708.58</v>
      </c>
      <c r="K25" s="16">
        <f t="shared" si="3"/>
        <v>-24179.371599999999</v>
      </c>
      <c r="L25" s="16">
        <f t="shared" si="3"/>
        <v>-24659.559031999997</v>
      </c>
      <c r="M25" s="16">
        <f t="shared" si="3"/>
        <v>-25149.330212639998</v>
      </c>
      <c r="N25" s="77">
        <f t="shared" si="3"/>
        <v>-25648.876816892796</v>
      </c>
    </row>
    <row r="26" spans="1:17" ht="13.5" thickBot="1" x14ac:dyDescent="0.25">
      <c r="A26" s="26" t="s">
        <v>32</v>
      </c>
      <c r="B26" s="95"/>
      <c r="C26" s="95"/>
      <c r="D26" s="63"/>
      <c r="E26" s="63"/>
      <c r="F26" s="63"/>
      <c r="G26" s="63"/>
      <c r="H26" s="16"/>
      <c r="I26" s="16">
        <v>23247</v>
      </c>
      <c r="J26" s="16">
        <v>23709</v>
      </c>
      <c r="K26" s="16">
        <v>24179</v>
      </c>
      <c r="L26" s="16">
        <f>SUM(L14:L15)</f>
        <v>24659.559032000001</v>
      </c>
      <c r="M26" s="16">
        <f>SUM(M14:M15)</f>
        <v>25149.330212640001</v>
      </c>
      <c r="N26" s="16">
        <f>SUM(N14:N15)</f>
        <v>25648.8768168928</v>
      </c>
    </row>
    <row r="27" spans="1:17" ht="13.5" thickBot="1" x14ac:dyDescent="0.25">
      <c r="A27" s="26" t="s">
        <v>29</v>
      </c>
      <c r="B27" s="95"/>
      <c r="C27" s="95"/>
      <c r="D27" s="63">
        <v>11497</v>
      </c>
      <c r="E27" s="63">
        <v>0</v>
      </c>
      <c r="F27" s="63">
        <v>0</v>
      </c>
      <c r="G27" s="63">
        <v>0</v>
      </c>
      <c r="H27" s="16">
        <v>0</v>
      </c>
      <c r="I27" s="16">
        <f t="shared" ref="I27:N27" si="4">-I25-(I14+I15)</f>
        <v>22978</v>
      </c>
      <c r="J27" s="16">
        <f t="shared" si="4"/>
        <v>0</v>
      </c>
      <c r="K27" s="16">
        <f t="shared" si="4"/>
        <v>0</v>
      </c>
      <c r="L27" s="16">
        <f t="shared" si="4"/>
        <v>0</v>
      </c>
      <c r="M27" s="16">
        <f t="shared" si="4"/>
        <v>0</v>
      </c>
      <c r="N27" s="16">
        <f t="shared" si="4"/>
        <v>0</v>
      </c>
    </row>
    <row r="28" spans="1:17" x14ac:dyDescent="0.2">
      <c r="A28" s="27"/>
      <c r="B28" s="21"/>
      <c r="C28" s="21"/>
      <c r="D28" s="64"/>
      <c r="E28" s="64"/>
      <c r="F28" s="64"/>
      <c r="G28" s="64"/>
      <c r="H28" s="21"/>
      <c r="I28" s="21"/>
      <c r="J28" s="21"/>
      <c r="K28" s="21"/>
      <c r="L28" s="21"/>
      <c r="M28" s="21"/>
      <c r="N28" s="82"/>
    </row>
    <row r="29" spans="1:17" s="75" customFormat="1" x14ac:dyDescent="0.2">
      <c r="A29" s="71" t="s">
        <v>19</v>
      </c>
      <c r="B29" s="72">
        <v>410096</v>
      </c>
      <c r="C29" s="72">
        <v>392389</v>
      </c>
      <c r="D29" s="73">
        <v>0</v>
      </c>
      <c r="E29" s="73">
        <v>0</v>
      </c>
      <c r="F29" s="73">
        <v>0</v>
      </c>
      <c r="G29" s="73">
        <v>0</v>
      </c>
      <c r="H29" s="74">
        <v>0</v>
      </c>
      <c r="I29" s="74">
        <v>0</v>
      </c>
      <c r="J29" s="74">
        <v>0</v>
      </c>
      <c r="K29" s="74">
        <v>0</v>
      </c>
      <c r="L29" s="74">
        <v>0</v>
      </c>
      <c r="M29" s="74">
        <v>0</v>
      </c>
      <c r="N29" s="80">
        <v>0</v>
      </c>
    </row>
    <row r="30" spans="1:17" x14ac:dyDescent="0.2">
      <c r="A30" s="18"/>
      <c r="B30" s="17"/>
      <c r="C30" s="17"/>
      <c r="D30" s="61"/>
      <c r="E30" s="61"/>
      <c r="F30" s="61"/>
      <c r="G30" s="61"/>
      <c r="H30" s="17"/>
      <c r="I30" s="17"/>
      <c r="J30" s="17"/>
      <c r="K30" s="17"/>
      <c r="L30" s="17"/>
      <c r="M30" s="17"/>
      <c r="N30" s="81"/>
    </row>
    <row r="31" spans="1:17" ht="13.5" thickBot="1" x14ac:dyDescent="0.25">
      <c r="A31" s="76" t="s">
        <v>20</v>
      </c>
      <c r="B31" s="39"/>
      <c r="C31" s="39"/>
      <c r="D31" s="65">
        <v>0</v>
      </c>
      <c r="E31" s="66">
        <v>0</v>
      </c>
      <c r="F31" s="65">
        <v>0</v>
      </c>
      <c r="G31" s="65">
        <v>0</v>
      </c>
      <c r="H31" s="39">
        <v>0</v>
      </c>
      <c r="I31" s="92">
        <v>0</v>
      </c>
      <c r="J31" s="92">
        <v>0</v>
      </c>
      <c r="K31" s="92">
        <v>0</v>
      </c>
      <c r="L31" s="92">
        <v>0</v>
      </c>
      <c r="M31" s="92">
        <v>0</v>
      </c>
      <c r="N31" s="93">
        <v>0</v>
      </c>
      <c r="Q31" s="96"/>
    </row>
    <row r="32" spans="1:17" ht="13.5" thickBot="1" x14ac:dyDescent="0.25">
      <c r="A32" s="40"/>
      <c r="B32" s="20"/>
      <c r="C32" s="20"/>
      <c r="D32" s="67"/>
      <c r="E32" s="68"/>
      <c r="F32" s="67"/>
      <c r="G32" s="67"/>
      <c r="H32" s="20"/>
      <c r="I32" s="20"/>
      <c r="J32" s="20"/>
      <c r="K32" s="20"/>
      <c r="L32" s="20"/>
      <c r="M32" s="20"/>
      <c r="N32" s="94"/>
    </row>
    <row r="34" spans="1:9" x14ac:dyDescent="0.2">
      <c r="A34" s="69" t="s">
        <v>18</v>
      </c>
    </row>
    <row r="35" spans="1:9" x14ac:dyDescent="0.2">
      <c r="A35" s="69" t="s">
        <v>21</v>
      </c>
    </row>
    <row r="37" spans="1:9" x14ac:dyDescent="0.2">
      <c r="A37" s="100" t="s">
        <v>33</v>
      </c>
    </row>
    <row r="41" spans="1:9" x14ac:dyDescent="0.2">
      <c r="I41" s="78"/>
    </row>
  </sheetData>
  <phoneticPr fontId="0" type="noConversion"/>
  <printOptions horizontalCentered="1"/>
  <pageMargins left="0.19685039370078741" right="0.19685039370078741" top="0.98425196850393704" bottom="0.98425196850393704" header="0.51181102362204722" footer="0.51181102362204722"/>
  <pageSetup paperSize="9" scale="91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Výhled MČ Praha Kunratice</vt:lpstr>
    </vt:vector>
  </TitlesOfParts>
  <Company>MMB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MMB</dc:creator>
  <cp:lastModifiedBy>Voříšková Jitka</cp:lastModifiedBy>
  <cp:lastPrinted>2015-02-24T13:51:18Z</cp:lastPrinted>
  <dcterms:created xsi:type="dcterms:W3CDTF">2001-09-10T07:50:34Z</dcterms:created>
  <dcterms:modified xsi:type="dcterms:W3CDTF">2016-02-29T14:29:20Z</dcterms:modified>
</cp:coreProperties>
</file>