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voriskova\AppData\Local\Microsoft\Windows\Temporary Internet Files\Content.Outlook\EWB6VI4G\"/>
    </mc:Choice>
  </mc:AlternateContent>
  <bookViews>
    <workbookView xWindow="0" yWindow="0" windowWidth="17970" windowHeight="6120" activeTab="1"/>
  </bookViews>
  <sheets>
    <sheet name="Rozpočet 2015 příjmy " sheetId="26" r:id="rId1"/>
    <sheet name="Rozpočet 2015 výdaje" sheetId="25" r:id="rId2"/>
  </sheets>
  <definedNames>
    <definedName name="_xlnm.Print_Titles" localSheetId="0">'Rozpočet 2015 příjmy '!$1:$8</definedName>
    <definedName name="_xlnm.Print_Titles" localSheetId="1">'Rozpočet 2015 výdaje'!$1:$7</definedName>
    <definedName name="_xlnm.Print_Area" localSheetId="0">'Rozpočet 2015 příjmy '!$A$1:$F$74</definedName>
    <definedName name="_xlnm.Print_Area" localSheetId="1">'Rozpočet 2015 výdaje'!$A$1:$F$338</definedName>
  </definedNames>
  <calcPr calcId="152511"/>
</workbook>
</file>

<file path=xl/calcChain.xml><?xml version="1.0" encoding="utf-8"?>
<calcChain xmlns="http://schemas.openxmlformats.org/spreadsheetml/2006/main">
  <c r="F273" i="25" l="1"/>
  <c r="F203" i="25" l="1"/>
  <c r="D203" i="25"/>
  <c r="E203" i="25"/>
  <c r="F292" i="25"/>
  <c r="E258" i="25"/>
  <c r="E275" i="25"/>
  <c r="D292" i="25"/>
  <c r="F192" i="25"/>
  <c r="E192" i="25"/>
  <c r="D192" i="25"/>
  <c r="E167" i="25"/>
  <c r="E162" i="25"/>
  <c r="E164" i="25"/>
  <c r="F120" i="25"/>
  <c r="E120" i="25"/>
  <c r="D120" i="25"/>
  <c r="F115" i="25"/>
  <c r="E115" i="25"/>
  <c r="D115" i="25"/>
  <c r="E105" i="25"/>
  <c r="E108" i="25" s="1"/>
  <c r="F65" i="26"/>
  <c r="E65" i="26"/>
  <c r="D65" i="26"/>
  <c r="F64" i="26"/>
  <c r="E64" i="26"/>
  <c r="D64" i="26"/>
  <c r="F63" i="26"/>
  <c r="E63" i="26"/>
  <c r="D63" i="26"/>
  <c r="F61" i="26"/>
  <c r="E61" i="26"/>
  <c r="D61" i="26"/>
  <c r="F52" i="26"/>
  <c r="F66" i="26" s="1"/>
  <c r="F71" i="26" s="1"/>
  <c r="E52" i="26"/>
  <c r="J45" i="26"/>
  <c r="D66" i="26"/>
  <c r="F56" i="26"/>
  <c r="D56" i="26"/>
  <c r="E47" i="26"/>
  <c r="E56" i="26" s="1"/>
  <c r="F31" i="26"/>
  <c r="E31" i="26"/>
  <c r="D31" i="26"/>
  <c r="F16" i="26"/>
  <c r="E16" i="26"/>
  <c r="D16" i="26"/>
  <c r="F317" i="25"/>
  <c r="E317" i="25"/>
  <c r="D317" i="25"/>
  <c r="E309" i="25"/>
  <c r="E313" i="25" s="1"/>
  <c r="D309" i="25"/>
  <c r="D313" i="25"/>
  <c r="F309" i="25"/>
  <c r="F313" i="25" s="1"/>
  <c r="F301" i="25"/>
  <c r="E301" i="25"/>
  <c r="D301" i="25"/>
  <c r="F298" i="25"/>
  <c r="E298" i="25"/>
  <c r="D298" i="25"/>
  <c r="F295" i="25"/>
  <c r="E295" i="25"/>
  <c r="D295" i="25"/>
  <c r="F256" i="25"/>
  <c r="E256" i="25"/>
  <c r="D256" i="25"/>
  <c r="F237" i="25"/>
  <c r="E237" i="25"/>
  <c r="D237" i="25"/>
  <c r="F212" i="25"/>
  <c r="E212" i="25"/>
  <c r="D212" i="25"/>
  <c r="F209" i="25"/>
  <c r="E209" i="25"/>
  <c r="D209" i="25"/>
  <c r="F185" i="25"/>
  <c r="E185" i="25"/>
  <c r="D185" i="25"/>
  <c r="F181" i="25"/>
  <c r="E181" i="25"/>
  <c r="D181" i="25"/>
  <c r="F172" i="25"/>
  <c r="D172" i="25"/>
  <c r="F160" i="25"/>
  <c r="E160" i="25"/>
  <c r="D160" i="25"/>
  <c r="F157" i="25"/>
  <c r="E157" i="25"/>
  <c r="D157" i="25"/>
  <c r="F154" i="25"/>
  <c r="E154" i="25"/>
  <c r="D154" i="25"/>
  <c r="F146" i="25"/>
  <c r="E146" i="25"/>
  <c r="D146" i="25"/>
  <c r="F143" i="25"/>
  <c r="E143" i="25"/>
  <c r="D143" i="25"/>
  <c r="F126" i="25"/>
  <c r="E126" i="25"/>
  <c r="D126" i="25"/>
  <c r="F123" i="25"/>
  <c r="E123" i="25"/>
  <c r="D123" i="25"/>
  <c r="F111" i="25"/>
  <c r="E111" i="25"/>
  <c r="D111" i="25"/>
  <c r="F108" i="25"/>
  <c r="D108" i="25"/>
  <c r="F103" i="25"/>
  <c r="E103" i="25"/>
  <c r="D103" i="25"/>
  <c r="F98" i="25"/>
  <c r="E98" i="25"/>
  <c r="D98" i="25"/>
  <c r="F84" i="25"/>
  <c r="E84" i="25"/>
  <c r="D84" i="25"/>
  <c r="E68" i="25"/>
  <c r="D68" i="25"/>
  <c r="F52" i="25"/>
  <c r="E52" i="25"/>
  <c r="D52" i="25"/>
  <c r="F46" i="25"/>
  <c r="E46" i="25"/>
  <c r="D46" i="25"/>
  <c r="F40" i="25"/>
  <c r="E40" i="25"/>
  <c r="D40" i="25"/>
  <c r="F30" i="25"/>
  <c r="E30" i="25"/>
  <c r="D30" i="25"/>
  <c r="F27" i="25"/>
  <c r="E27" i="25"/>
  <c r="D27" i="25"/>
  <c r="F68" i="25"/>
  <c r="E66" i="26" l="1"/>
  <c r="E71" i="26" s="1"/>
  <c r="D67" i="26"/>
  <c r="F67" i="26"/>
  <c r="F58" i="26"/>
  <c r="F324" i="25" s="1"/>
  <c r="D58" i="26"/>
  <c r="D324" i="25" s="1"/>
  <c r="E58" i="26"/>
  <c r="E324" i="25" s="1"/>
  <c r="E292" i="25"/>
  <c r="F311" i="25"/>
  <c r="F315" i="25" s="1"/>
  <c r="F319" i="25" s="1"/>
  <c r="F337" i="25" s="1"/>
  <c r="D311" i="25"/>
  <c r="D326" i="25" s="1"/>
  <c r="E67" i="26"/>
  <c r="E172" i="25"/>
  <c r="D71" i="26"/>
  <c r="E311" i="25" l="1"/>
  <c r="E315" i="25" s="1"/>
  <c r="E319" i="25" s="1"/>
  <c r="E337" i="25" s="1"/>
  <c r="F69" i="26"/>
  <c r="F73" i="26" s="1"/>
  <c r="F333" i="25" s="1"/>
  <c r="D69" i="26"/>
  <c r="D73" i="26" s="1"/>
  <c r="D333" i="25" s="1"/>
  <c r="E69" i="26"/>
  <c r="E73" i="26" s="1"/>
  <c r="E333" i="25" s="1"/>
  <c r="F326" i="25"/>
  <c r="F328" i="25" s="1"/>
  <c r="F331" i="25" s="1"/>
  <c r="D315" i="25"/>
  <c r="D319" i="25" s="1"/>
  <c r="D337" i="25" s="1"/>
  <c r="D328" i="25"/>
  <c r="D331" i="25" s="1"/>
  <c r="E326" i="25" l="1"/>
  <c r="E328" i="25" s="1"/>
  <c r="E331" i="25" s="1"/>
</calcChain>
</file>

<file path=xl/sharedStrings.xml><?xml version="1.0" encoding="utf-8"?>
<sst xmlns="http://schemas.openxmlformats.org/spreadsheetml/2006/main" count="366" uniqueCount="295">
  <si>
    <t>RS</t>
  </si>
  <si>
    <t>Paragraf</t>
  </si>
  <si>
    <t>Položka</t>
  </si>
  <si>
    <t>Název</t>
  </si>
  <si>
    <t>Správní poplatky</t>
  </si>
  <si>
    <t>Poplatek ze psů</t>
  </si>
  <si>
    <t>Kč</t>
  </si>
  <si>
    <t>Poplatek za užívání veřejného prostranství</t>
  </si>
  <si>
    <t>tis. Kč</t>
  </si>
  <si>
    <t>Nákup materiálu</t>
  </si>
  <si>
    <t>Nákup služeb</t>
  </si>
  <si>
    <t>Opravy a udržování</t>
  </si>
  <si>
    <t>Silnice</t>
  </si>
  <si>
    <t>Pitná voda</t>
  </si>
  <si>
    <t>Odvádění a čištění odpadních vod</t>
  </si>
  <si>
    <t>Knihy, učební pomůcky a tisk</t>
  </si>
  <si>
    <t>Voda</t>
  </si>
  <si>
    <t>Plyn</t>
  </si>
  <si>
    <t>Elektrická energie</t>
  </si>
  <si>
    <t>Služby pošt</t>
  </si>
  <si>
    <t>Služby telekomunikací a radiokomunikací</t>
  </si>
  <si>
    <t>Služby peněžních ústavů</t>
  </si>
  <si>
    <t>Pohoštění</t>
  </si>
  <si>
    <t>Platy zaměstnanců</t>
  </si>
  <si>
    <t>Činnosti knihovnické</t>
  </si>
  <si>
    <t>Záležitosti kultury</t>
  </si>
  <si>
    <t>Ostatní osobní výdaje</t>
  </si>
  <si>
    <t>Pohřebnictví</t>
  </si>
  <si>
    <t>Územní plánování</t>
  </si>
  <si>
    <t>Sběr a svoz komunálních odpadů</t>
  </si>
  <si>
    <t>Pohonné hmoty a maziva</t>
  </si>
  <si>
    <t>Cestovné</t>
  </si>
  <si>
    <t>Konzultační, poradenské a právní služby</t>
  </si>
  <si>
    <t>Věcné dary</t>
  </si>
  <si>
    <t>Činnost místní správy</t>
  </si>
  <si>
    <t>pojištění funkčně nespecifikované</t>
  </si>
  <si>
    <t>Péče o vzhled obcí a veřejnou zeleň</t>
  </si>
  <si>
    <t>Ostatní neinvestiční transfery obyvatelstvu</t>
  </si>
  <si>
    <t>Zastupitelstva obcí</t>
  </si>
  <si>
    <t>Převody vlastním fondům /konsolidace/</t>
  </si>
  <si>
    <t>Rozpočtové příjmy</t>
  </si>
  <si>
    <t xml:space="preserve">Název </t>
  </si>
  <si>
    <t>Poplatek z ubytovací kapacity</t>
  </si>
  <si>
    <t>Příjmy z úroků</t>
  </si>
  <si>
    <t>Nákup kolku</t>
  </si>
  <si>
    <t>Převody z rozpočtových účtů:</t>
  </si>
  <si>
    <t>Rozpočtové výdaje</t>
  </si>
  <si>
    <t xml:space="preserve">RS </t>
  </si>
  <si>
    <t>Povinné pojistné na zdravotní pojištění</t>
  </si>
  <si>
    <t>Revitalizace říčních systémů a vodních ploch</t>
  </si>
  <si>
    <t>Povinné pojistné na sociální zabezpečení a pol. zaměstn.</t>
  </si>
  <si>
    <t>Povinné pojistné na sociální zabezpečení a pol. zam.</t>
  </si>
  <si>
    <t>Výdaje kapitálové</t>
  </si>
  <si>
    <t>Drobný hmotný dlouhodobý  majetek</t>
  </si>
  <si>
    <t>Drobný hmotný dlouhodobý majetek</t>
  </si>
  <si>
    <t>Nákup ostatních služeb</t>
  </si>
  <si>
    <t xml:space="preserve">SALDO PŘÍJMU A VÝDAJU </t>
  </si>
  <si>
    <t>Nespecifikované rezervy</t>
  </si>
  <si>
    <t>Ostatní činnosti</t>
  </si>
  <si>
    <t>Poplatek za lázeňský nebo rekreační pobyt</t>
  </si>
  <si>
    <t>Povinné pojistné na soc. zabezpečení</t>
  </si>
  <si>
    <t>Veřejné osvětlení</t>
  </si>
  <si>
    <t>Dary obyvatelstvu</t>
  </si>
  <si>
    <t>Převody vlastním fondům-převody sociálnímu fondu obcí</t>
  </si>
  <si>
    <t>Povinné pojistné na úrazové pojištění</t>
  </si>
  <si>
    <t>Nájemné</t>
  </si>
  <si>
    <t>REKAPITULACE:</t>
  </si>
  <si>
    <t>Platby daní a poplatků státnímu rozpočtu</t>
  </si>
  <si>
    <t>Domovy - Dům s chráněnými byty</t>
  </si>
  <si>
    <t>Ochranné pomůcky - vlastní zdroje</t>
  </si>
  <si>
    <t>Drobný hmotný dlouhodobý majetek - vlastní zdroje</t>
  </si>
  <si>
    <t>Nákup materiálu - vlastní zdroje</t>
  </si>
  <si>
    <t>Pohonné hmoty a maziva  - vlastní zdroje</t>
  </si>
  <si>
    <t xml:space="preserve">Komunální služby a územní rozvoj </t>
  </si>
  <si>
    <t>Prádlo, oděv, obuv</t>
  </si>
  <si>
    <t>Přijaté nekapitálové příspěvky a náhrady vč.správních řízení</t>
  </si>
  <si>
    <t>Pohonné hmoty</t>
  </si>
  <si>
    <t>Služby peněžních ústavů (pojištění)</t>
  </si>
  <si>
    <t>Obecné příjmy a výdaje z finančních operací</t>
  </si>
  <si>
    <t xml:space="preserve">Sociální rehabilitace </t>
  </si>
  <si>
    <t>Převody z vlastních rezervních fondů-z fondu Domu s chrán. byty</t>
  </si>
  <si>
    <t>Soc. pomoc osobám v hmotné nouzi</t>
  </si>
  <si>
    <t>Ostatní služby a činnosti v oblasti soc. péče  /Klub seniorů/</t>
  </si>
  <si>
    <t>Bezpečnost a veřejný pořádek-Městská policie</t>
  </si>
  <si>
    <t>Náhrady mezd v době nemoci</t>
  </si>
  <si>
    <t xml:space="preserve">RU </t>
  </si>
  <si>
    <t xml:space="preserve"> Skutečnost </t>
  </si>
  <si>
    <t>Příjmy z poskytování služeb a výrobků - knihovna</t>
  </si>
  <si>
    <t>Příjmy z poskytování služeb a výrobků - pohřebnictví</t>
  </si>
  <si>
    <t>Služby školení a vzdělávání - vlastní zdroje MČ</t>
  </si>
  <si>
    <t xml:space="preserve">                           -neinv. dotace HMP-zkoušky odborné způsobilosti</t>
  </si>
  <si>
    <t>Ostatní tělovýchovná činnost</t>
  </si>
  <si>
    <t>Ostatní neinv. transfery neziskovým apod. organizacím-Junák</t>
  </si>
  <si>
    <t>Využití volného času dětí a mládeže</t>
  </si>
  <si>
    <t>Nákup ostatních služeb - vlastní zdroje</t>
  </si>
  <si>
    <t>Pohonné hmoty - fukar</t>
  </si>
  <si>
    <t>Sportovní zařízení v majetku obce - S.K. Slovan Kunratice</t>
  </si>
  <si>
    <t xml:space="preserve">Ostatní osobní výdaje        </t>
  </si>
  <si>
    <t>Knihy, učební pomůcky, tisk - vlastní zdroje</t>
  </si>
  <si>
    <t xml:space="preserve">                                          - dotace HMP</t>
  </si>
  <si>
    <t>Nákup materiálu- koše výměna, barvy, náhr. díly k mobiliáři..</t>
  </si>
  <si>
    <t>Příjmy z prodeje zboží-kultura-kniha Kunratice v běhu času</t>
  </si>
  <si>
    <t>Služby školení a vzdělávání - vlastní zdroje</t>
  </si>
  <si>
    <t>Poskytnuté neinvestiční příspěvky a náhrady - poplatek OSA-hudba</t>
  </si>
  <si>
    <t>Základní školy celkem vč. investic</t>
  </si>
  <si>
    <t>Nájemné (výpůjčka nářadí)</t>
  </si>
  <si>
    <t>Převod do fondu Domu s chráněnými byty</t>
  </si>
  <si>
    <t>Převody vlastním fondům-převod do fondu Domu s chráněnými byty</t>
  </si>
  <si>
    <t>Neinvestiční transfery církvím a nábožen. společnostem-ř.k.farnost Kunratice</t>
  </si>
  <si>
    <t>Dokumentace k územnímu řízení - realizace chodníku a parkovacích míst u rybníka Ohrada</t>
  </si>
  <si>
    <t>Nákup ostatních služeb-přezkoumání hospodaření</t>
  </si>
  <si>
    <t>Drobný hmotný dlouhodobý majetek-lavičky, kontejnery na textil, hrací prvky do 40,0 tis.</t>
  </si>
  <si>
    <t>Ostatní činnosti související se službami pro obyvatelstvo</t>
  </si>
  <si>
    <t>Náhrady mzdy v době nemoci</t>
  </si>
  <si>
    <t>Opravy a udržování-čištění drenážního potrubí lokal. Paběnice-U Rakovky-SAPA</t>
  </si>
  <si>
    <t>Opravy a udržování-odstranění vlhkosti v prostorách zázemí Zámeckého parku Golčova 28, vnitřní malba</t>
  </si>
  <si>
    <t>Ostatní neinvestiční transfery obyvatelstvu-dárkové poukázky jubilantům</t>
  </si>
  <si>
    <t>Nákup ostatních služeb-akce pro obyvatele a drobné služby</t>
  </si>
  <si>
    <t>Nákup ostatních služeb - dodávka a instalace požárních hlásičů do bytů</t>
  </si>
  <si>
    <t>Ostatní neinvestiční transfery obyvatelstvu-příspěvek na posilovnu</t>
  </si>
  <si>
    <t>Nákup ostatních služeb - příspěvek na stravování - sociální fond</t>
  </si>
  <si>
    <t>Přijaté pojistné náhrady</t>
  </si>
  <si>
    <t>Nákup ostatních služeb-přezkoumání hospodaření a ost. služby</t>
  </si>
  <si>
    <t>Daň z nemovitých věcí</t>
  </si>
  <si>
    <t>Poštovní služby</t>
  </si>
  <si>
    <t>Neinvestiční příspěvky zřízeným příspěvkovým organizacím: příspěvek MČ</t>
  </si>
  <si>
    <t>Neinvestiční transfery zřízeným přísp.organizacím -dotace HMP:</t>
  </si>
  <si>
    <t>Neinvestiční dotace Program Škola bez drog</t>
  </si>
  <si>
    <t>Neinvestiční transfery spolkům-o.s. Patron</t>
  </si>
  <si>
    <t>Pořízení, zachování a obnova hodnot národního historického povědomí</t>
  </si>
  <si>
    <t>Neinvestiční transfery obecně prosp. společnostem-o.p.s. Žít spolu</t>
  </si>
  <si>
    <t>Ost. neinvestiční transfery neziskovým apod. organizacím (kynologové, chovatelé)</t>
  </si>
  <si>
    <t>Nákup materiálu - dotace HMP</t>
  </si>
  <si>
    <t>Neinvestiční dotace Asistenti pedagoga 1. a 2. pololetí</t>
  </si>
  <si>
    <t>Ochranné pomůcky - dotace HMP</t>
  </si>
  <si>
    <t>Pohonné hmoty a maziva  - dotace HMP</t>
  </si>
  <si>
    <t>Opravy a udržování-běžné</t>
  </si>
  <si>
    <t xml:space="preserve">Odměny členů zastupitelstev vč. členů výborů a komisí </t>
  </si>
  <si>
    <t xml:space="preserve">Nákup ostatních služeb -údržba zeleně v obci,výsadba stromů           </t>
  </si>
  <si>
    <t>Městská část Praha KUNRATICE</t>
  </si>
  <si>
    <t>Mateřské školy</t>
  </si>
  <si>
    <t>Drobný hmotný dlouhodobý majetek - všeobecný (nábytek do chodeb Domu s chráněnými byty)</t>
  </si>
  <si>
    <t>Neinvestiční transfery spolkům-o.s. Pro Kunratice</t>
  </si>
  <si>
    <t>Nákup ostatních služeb (projekty, vyjádření k sítím..)</t>
  </si>
  <si>
    <t>Daňové příjmy:</t>
  </si>
  <si>
    <t>Daňové příjmy celkem</t>
  </si>
  <si>
    <t>Nedaňové příjmy:</t>
  </si>
  <si>
    <t>Nedaňové příjmy celkem</t>
  </si>
  <si>
    <t>Konsolidace příjmů:</t>
  </si>
  <si>
    <t>Přijaté transfery:</t>
  </si>
  <si>
    <t>Neinvestiční příspěvky zřízeným přísp. organizacím: příspěvek MČ na vybavení nových tříd a šatny</t>
  </si>
  <si>
    <t>Programové vybavení-SW notebooky 9ks</t>
  </si>
  <si>
    <t>Ostatní neinvestiční výdaje jinde nezařazené-úprava hrobových míst</t>
  </si>
  <si>
    <t>Neinvestiční transfery spolkům -PC klub pro hendikepované Křižovatka</t>
  </si>
  <si>
    <t>Zpracování dat a služby související s informačními technologiemi</t>
  </si>
  <si>
    <t>Převody z vlastních  fondů a mezi HMP a MČ- konsolidace příjmů celkem</t>
  </si>
  <si>
    <t>PŘÍJMY CELKEM vč. převodů z vlastních fondů a mezi HMP a MČ</t>
  </si>
  <si>
    <t>FINANCOVÁNÍ z úspor vlastních prostředků z předešlých let</t>
  </si>
  <si>
    <t>PŘÍJMY CELKEM vč. převodů z vlastních fondů a mezi HMP a MČ -dotační vztah</t>
  </si>
  <si>
    <t>Elektrická energie Golčova 28 a akce v Zámeckém parku</t>
  </si>
  <si>
    <t>Nákup dlouhodobého hmotného majetku jinde nezařaz. -Sv. Jan Nepomucký-rekonstrukce sochy, PD přemístění, geod. zaměření, geologické vyhodnocení umístění, statické posouzení a vlastní umístění</t>
  </si>
  <si>
    <t>oprava chodníku v ul. Krále Václava IV., oprava Kostelního náměstí</t>
  </si>
  <si>
    <t>PLNĚNÍ PŘÍJMU 2015</t>
  </si>
  <si>
    <t>Ostatní přijaté vratky transferů-ZŠ nevyčerpaná dotace r. 2014 program OPPA</t>
  </si>
  <si>
    <t>Převody z vlastních fondů hospodářské činnosti (financování rekonstrukce čp. 57 K Libuši a souvisejících)</t>
  </si>
  <si>
    <t>Posílení rozpočtu soc. fondu-příjem soc. fondu</t>
  </si>
  <si>
    <t>Převody z vlastních fondů-ze soc. fondu</t>
  </si>
  <si>
    <t>Převody mezi statutátními městy a jejich MČ-transfer ze státního rozpočtu -souhrnný dotační vztah</t>
  </si>
  <si>
    <t>Převody mezi statutátními městy a jejich MČ-transfer z HMP -souhrnný dotační vztah</t>
  </si>
  <si>
    <t>Převody mezi statutátními městy a jejich MČ-transfer z HMP-investiční dotace na ZŠ Kunratice-rozšíření kapacity II. etapa-přístavba šatnového centra (po odečtení části dotace změněné na neinvestiční)</t>
  </si>
  <si>
    <t>Převody mezi statutátními městy a jejich MČ-transfer z HMP-neinvestiční dotace na ZŠ Kunratice-rozšíření kapacity II. etapa-přístavba šatnového centra-vybavení šatnového centra</t>
  </si>
  <si>
    <t>Převody mezi statutátními městy a jejich MČ-transfer z HMP- neinvestiční dotace pro ZŠ-mzdové prostředky asistantů pedagoga</t>
  </si>
  <si>
    <t>Převody mezi statutátními městy a jejich MČ-transfer z HMP- neinvestiční dotace pro ZŠ a MŠ-mzdové prostředky zaměstnanců školství</t>
  </si>
  <si>
    <t>Převody mezi statutátními městy a jejich MČ-transfer z HMP- neinvestiční dotace pro knihovnu</t>
  </si>
  <si>
    <t>Převody mezi statutátními městy a jejich MČ-transfer z HMP- neinvestiční dotace pro ÚMČ zkoušky odborné způsobilosti</t>
  </si>
  <si>
    <t>Převody mezi statutátními městy a jejich MČ-transfer z HMP- neinvestiční dotace pro Základní školu, program Škola bez drog</t>
  </si>
  <si>
    <t>Převody mezi statutátními městy a jejich MČ-transfer z HMP a státní- neinvestiční dotace pro JSDH</t>
  </si>
  <si>
    <t>Převody mezi statutátními městy a jejich MČ-transfer z HMP- neinvestiční dotace vratka daně z příjmu roku 2014</t>
  </si>
  <si>
    <t>Převody mezi statutátními městy a jejich MČ-transfer ze SR- neinvestiční dotace bydlení pro azylanty</t>
  </si>
  <si>
    <t>Přijaté transfery celkem</t>
  </si>
  <si>
    <t>Převody mezi statutátními městy a jejich MČ-transfer ze SR a HMP dotační vztah</t>
  </si>
  <si>
    <t>PŘÍJMY po konsolidaci-bez převodů z vlastních fondů a mezi HMP a MČ)</t>
  </si>
  <si>
    <t>PŘÍJMY z dotačního vztahu (pol. 4137 par. 6330)</t>
  </si>
  <si>
    <t>Nákup ostatních služeb: zimní údržba</t>
  </si>
  <si>
    <t>Platby daní a poplatků krajům, obcím..-správní poplatky Praze 4-vydání stav. povolení na chodník Nad Šeberákem</t>
  </si>
  <si>
    <t>Budovy, haly, stavby: Plošné opravy komunikací, chodníky, vč. průzkumných a projektových prací a výběrového řízení (ul. Do Dubin, Úhlavská, Golčova), 2015: Dokončení akce</t>
  </si>
  <si>
    <t>Platby daní a poplatků krajům, obcím a st. fondům-správní poplatek Praze 4-územní rozhodnutí Meliorační kanál ul. K Libuši</t>
  </si>
  <si>
    <t>Příjmy z poskytování služeb a výrobků - místní správa-úhrada za poskyt. informací dle 106/1999 Sb.</t>
  </si>
  <si>
    <t>Přijaté neinvestiční dary-meliorační kanál ul. K Libuši</t>
  </si>
  <si>
    <t>Převody mezi statutátními městy a jejich MČ-transfer ze SR- neinvestiční dotace- příjem odvodu z výh. automatů aj. her na sport a kulturu, školství, zdravotnictví, sociální oblast</t>
  </si>
  <si>
    <t>Neinvestiční transfery zřízeným přísp.organizacím -dotace HMP-mzdové prostředky pracovníků školství</t>
  </si>
  <si>
    <t>Drobný hmotný dlouhodobý majetek - vybavení šaten - skřínky, lavice, stoly-neinvestiční dotace HMP</t>
  </si>
  <si>
    <t>Neinvestiční dotace-mzdové prostředky pracovníků školství</t>
  </si>
  <si>
    <t>Budovy, haly, stavby-Stará budova-výměna oken vč. zateplovacího systému-přípravná dokumentace-vlastní zdroje MČ</t>
  </si>
  <si>
    <t>Investiční transfery zřízeným příspěvkovým organizacím-příspěvek na IT tabule do nových tříd</t>
  </si>
  <si>
    <t>Věcné dary (dárky účastníkům akcí)</t>
  </si>
  <si>
    <t>Neinvestiční transfery spolkům-o.s.Rozvoj Zeleného údolí</t>
  </si>
  <si>
    <t>Neinvestiční transfery spolkům-o.s.NaKole</t>
  </si>
  <si>
    <t>Dary obyvatelstvu-výstavy-houby, jiřiny</t>
  </si>
  <si>
    <t>Opravy a udržování - zámecká zeď</t>
  </si>
  <si>
    <t>Platby daní a poplatků krajům, obcím a st. fondům-správní poplatek ohlášení opravy zámecké zdi</t>
  </si>
  <si>
    <t>Zachování a obnova kulturních památek-Zámecká zeď</t>
  </si>
  <si>
    <t>Činnost registrovaných církví a náboženských společností</t>
  </si>
  <si>
    <t xml:space="preserve">Ostatní neinv. transfery neziskovým apod. organizacím-SK Slovan-zdroje MČ </t>
  </si>
  <si>
    <t xml:space="preserve">Konzultační, poradenské a právní služby </t>
  </si>
  <si>
    <t>Ochrana půdy a podz. vod proti infiltraci (odlučovač parkoviště Šeberák)</t>
  </si>
  <si>
    <t>Drobný hmotný dlouhodobý majetek-mobiliář obce-lavičky..část dotace ze státního rozpočtu pro obce -příspěvek podle programu pro azylanty</t>
  </si>
  <si>
    <t>Nákup ostatních služeb - revize hřišť a ostatní drobné služby</t>
  </si>
  <si>
    <t>Opravy a udržování-opravy inventáře</t>
  </si>
  <si>
    <t>Nákup materiálu - květiny jubilantům</t>
  </si>
  <si>
    <t>Nákup ostatních služeb - tisk "Přání"</t>
  </si>
  <si>
    <t>Sociální péče a pomoc přistěhovalcům a etnikům (příspěvek azylant)</t>
  </si>
  <si>
    <t>Ost. neinvestiční transfery neziskovým apod. organizacím (MO STP Hornomlýnská, Rehabilitace Hornomlýnská)</t>
  </si>
  <si>
    <t>Nákup ostatních služeb-revize el. spotřebičů a ostatní drobné služby</t>
  </si>
  <si>
    <t>Poskytnuté neinvestiční příspěvky a náhrady vč. poplatku OSA</t>
  </si>
  <si>
    <t>Knihy, učební pomůcky, tisk</t>
  </si>
  <si>
    <t>Služby školení a vzdělávání - dotace státní</t>
  </si>
  <si>
    <t>Nákup ostatních služeb - dotace HMP</t>
  </si>
  <si>
    <t>Drobný hmotný dlouhodobý majetek - notebooky 9ks</t>
  </si>
  <si>
    <t>Poskytnuté náhrady-vstupní poplatek do Svazu MČ</t>
  </si>
  <si>
    <t>Platby daní a poplatků státnímu rozpočtu-soudní poplatek odvolání (dotace SFŽP), dálniční známka</t>
  </si>
  <si>
    <t>Odstupné</t>
  </si>
  <si>
    <t>Poskytnuté náhrady (např.sociální pohřeb)</t>
  </si>
  <si>
    <t>Platby daní a poplatků krajům, obcím a st. fondům-správní poplatky katastr. úřad</t>
  </si>
  <si>
    <t>Převody vlastním rozpočtovým účtům:posílení ze soc.fondu</t>
  </si>
  <si>
    <t xml:space="preserve">                                                    posílení z fondu DCHB</t>
  </si>
  <si>
    <t>Převody mezi statutárními městy (HMP) a jejich městskými obvody nebo částmi - odvod finančního vypořádání 2014-volby</t>
  </si>
  <si>
    <t>Převody mezi statutárními městy (HMP) a jejich městskými obvody nebo částmi - odvod nevyčerpaného podílu dotace r. 2014-programu OPPA Základní školy</t>
  </si>
  <si>
    <t>Převody vlastním fondům a mezi HMP a MČ - konsolidace výdajů celkem (par. 6330)</t>
  </si>
  <si>
    <t>VÝDAJE po konsolidaci bez převodů vlastním fondům a mezi HMP a MČ</t>
  </si>
  <si>
    <t>VÝDAJE z převodů HM Praze (par. 6330 pol. 5347)</t>
  </si>
  <si>
    <t>ČERPÁNÍ VÝDAJU 2015</t>
  </si>
  <si>
    <t>VÝDAJE CELKEM vč. převodů vlastním fondům a mezi HMP a MČ</t>
  </si>
  <si>
    <t>OBJEM PŘÍJMU celkem</t>
  </si>
  <si>
    <t>OBJEM VÝDAJU vč. převodů mezi HMP a MČ</t>
  </si>
  <si>
    <t xml:space="preserve">Výdaje běžné </t>
  </si>
  <si>
    <t>OBJEM VÝDAJU celkem</t>
  </si>
  <si>
    <t xml:space="preserve">2015 Opravy a udržování:                                                                                                                            běžné opravy komunikací, výtluků,dopravního značení a techniky </t>
  </si>
  <si>
    <t>Opravy a udržování- oprava melioračního kanálu v ul. K Libuši- podíl vlastních zdrojů MČ</t>
  </si>
  <si>
    <t>Opravy a udržování- oprava melioračního kanálu v ul. K Libuši prostředky neinvestičního daru</t>
  </si>
  <si>
    <t>Nákup ostatních služeb-projekt řešení vstupu obj. Golčova 24, ostatní služby-revize</t>
  </si>
  <si>
    <t>Nákup ostatních služeb - PD k ohlášení údržby zámecké zdi</t>
  </si>
  <si>
    <t>2015 Opravy a udržování-oprava vytápění a ohřevu vody, výměna kotle</t>
  </si>
  <si>
    <t>2015 Nákup ostatních služeb - malování chodeb, schodišť, spol. místnosti</t>
  </si>
  <si>
    <t>2015 Opravy a udržování  - vlastní zdroje</t>
  </si>
  <si>
    <t>2015 Opravy a udržování  - dotace HMP (opravy vozů T815 a výšková technika)</t>
  </si>
  <si>
    <t>Konzultační, poradenské a právní služby-studie…..</t>
  </si>
  <si>
    <t>Sankční platby přijaté od jiných subjektů (Decorum)</t>
  </si>
  <si>
    <t xml:space="preserve">2015 Budovy, haly, stavby: rozšíření kapacity ZŠ-Nástavba učeben dokončení, Příprava další etapy stavby a dokumentace přístavby učeben-vlastní zdroje MČ </t>
  </si>
  <si>
    <t>Drobný hmotný dlouhodobý majetek - dotace HMP</t>
  </si>
  <si>
    <t>Nákup ostatních služeb: úklid chodníků a obecný úklid při komunikacích, STK, projekty k opravám, výběrové řízení k opravám, autorský dozor k opravám a jiné dodávky prací (vyjádření k sítím, provizorní DZ k akcím,nové DZ,dopravní zrcadla,  posudky a ostatní podklady ke stavu komunikací, projednávání..):</t>
  </si>
  <si>
    <t>Nákup ostatních služeb (v r. 2015 vč. malování ÚMČ)</t>
  </si>
  <si>
    <t>Opravy a udržování-opravy hřiště Zelené údolí</t>
  </si>
  <si>
    <t>Přijaté nekapitálové příspěvky a náhrady vč.správních řízení-vymožená náhrada v soudním sporu o dotaci SFŽP</t>
  </si>
  <si>
    <t xml:space="preserve">Převody z vlastních fondů hospodářské činnosti (převod na ZBÚ pro fond DCHB) </t>
  </si>
  <si>
    <t>Převody mezi statutátními městy a jejich MČ-transfer z HMP-investiční dotace na odvlhčení základů staré budovy hasičské zbrojnice</t>
  </si>
  <si>
    <t>Převody mezi statutátními městy a jejich MČ-transfer ze SFŽP prostřednictvím HMP-investiční dotace na Revitalizaci okolí rybníka Ohrada a Zelené cesty</t>
  </si>
  <si>
    <t>Zpracování dat a služby související s informačními technologiemi-servisní služby přenosu dat-systém svolávání a informování Fireport</t>
  </si>
  <si>
    <t>Opravy a udržování-samostatné vedení vody ze studny do rybníka Ohrada-vlastní zdroje MČ</t>
  </si>
  <si>
    <t>Umělecká díla a předměty (plastika Kalvárie)-vlastní zdroje</t>
  </si>
  <si>
    <t>Umělecká díla a předměty (plastika Kalvárie)-dotace HMP hry</t>
  </si>
  <si>
    <t>Ostatní neinv. transfery neziskovým apod. organizacím-SK Slovan-dotace HMP hry</t>
  </si>
  <si>
    <t>Neinvestiční transfery spolkům-FBC Start98</t>
  </si>
  <si>
    <t>Ostatní neinv. transfery neziskovým apod. organizacím-TJ Sokol Kunratice - vlastní zdroje</t>
  </si>
  <si>
    <t>Ostatní neinv. transfery neziskovým apod. organizacím-TJ Sokol Kunratice -dotace HMP hry</t>
  </si>
  <si>
    <t>Pohonné hmoty a maziva  - dotace státní</t>
  </si>
  <si>
    <t>2015: Budovy, haly, stavby-stavební úpravy-odvlhčení hasičské zbrojnice-vlastní zdroje</t>
  </si>
  <si>
    <t>2015: Budovy, haly, stavby-stavební úpravy-odvlhčení hasičské zbrojnice-dotace HMP</t>
  </si>
  <si>
    <t xml:space="preserve">2015 Opravy a udržování-odvlhčení přízemí, úprava otopného systému a posouzení vhodnosti instalace klimatizace, výměna kotlů budovy Golčova 24, oprava vstupních schodů </t>
  </si>
  <si>
    <t>Odměny za užití duševního vlastnictví-poplatek OSA</t>
  </si>
  <si>
    <t>2015: Stroje, přístroje, zařízení - multifunkční kopírka</t>
  </si>
  <si>
    <t xml:space="preserve">OBJEM PŘÍJMU vč. dotačního vztahu po konsolidaci vlastních fondů - ZDROJE celkem                                                </t>
  </si>
  <si>
    <t>Opravy a udržování - opravy kanalizačních vpustí</t>
  </si>
  <si>
    <t>Nákup ostatních služeb - pasporty meliorační sítě v lokalitě U Rakovky</t>
  </si>
  <si>
    <t>Nákup ostatních služeb - měření a vyhodnocování vypouštěných vod z rybníka Šeberák</t>
  </si>
  <si>
    <t>Požární ochrana dobrovolná část: rok 2015 vlastní zdroje 725,0 tis., dotace HMP 380,8 tis., rok 2016 vlastní zdroje 1 295,0 tis.</t>
  </si>
  <si>
    <t>Nákup ostatních služeb (provoz vánočního osvětlení a osvětlení rybníka Ohrada)</t>
  </si>
  <si>
    <t>Poskytnuté náhrady-plnění peněžní povinnosti ve věci nevyplacené dotace SFŽP</t>
  </si>
  <si>
    <t xml:space="preserve">Příjmy z poskytování služeb a výrobků - zastupitelstva obcí </t>
  </si>
  <si>
    <t>ROZPOČET ROKU 2015 - ČERPÁNÍ VÝDAJU 2015</t>
  </si>
  <si>
    <t>ROZPOČET ROKU 2015 - PLNĚNÍ PŘÍJMU</t>
  </si>
  <si>
    <t>Nákup ostatních služeb celkem: rozpočet 1 386,00 tis.,                            skutečnost 1 339 961,65 Kč</t>
  </si>
  <si>
    <t>Opravy a udržování celkem: rozpočet 1 605,00 tis.,                                                                                                                                                                                                                                                    skutečnost  1 357 954,37Kč</t>
  </si>
  <si>
    <t xml:space="preserve">Budovy, haly, stavby: rozšíření kapacity ZŠ-Nástavba učeben dokončení-ponechanné nevyčerpané prostředky dotace HMP roku 2014  </t>
  </si>
  <si>
    <t>Budovy, haly, stavby: rozšíření kapacity ZŠ-Přístavba šaten vč. zadávacího řízení-dotace HMP (po odečtení části dotace změněné na neinvestiční)</t>
  </si>
  <si>
    <t>Nákup ostatních služeb: očíslování hrobových míst, projekty k opravám a ostatní služby vč. výběrového řízení k opravě zdi</t>
  </si>
  <si>
    <t>Opravy a udržování - oprava památníku padlých</t>
  </si>
  <si>
    <t>Opravy a udržování - vytvoření dvou nových cest v urnovém háji a ostatní drobné opravy</t>
  </si>
  <si>
    <t>Opravy a udržování - oprava vstupní části hřbitova vč. navazujících stěn a oprava zřícené hřbitovní ohradní zdi a jejích poruch</t>
  </si>
  <si>
    <t>Nákup ostatních služeb-vyjádření k sítím a ost.služby, přemístění sochy z Kostelního nám. a PD přemístění, geod. zaměření, geologické vyhodnocení umístění, statické posouzení a vlastní umístění</t>
  </si>
  <si>
    <t>Budovy, haly, stavby: Zdravotní středisko K Libuši čp. 57-realizace stavby</t>
  </si>
  <si>
    <t>Budovy, haly, stavby: Zdravotní středisko K Libuši čp. 57-autorský dozor, zadávací řízení, pasport stavby, související studie, činnost koordinátora BOZP,TDI, ochranný nátěr objektu</t>
  </si>
  <si>
    <t>Nákup dlouhodobého hmotného majetku-protihluková stěna okolí rybníka Ohrada</t>
  </si>
  <si>
    <t>Nákup dlouhodobého hmotného majetku-Revitalizace okolí rybníka Ohrada</t>
  </si>
  <si>
    <t>Opravy a udržování - opravy sklepních prostor, zabezpeč. systému, nátěr oken, nátěr kašny, úprava venkovního zázemí objektu čp. 8, ostatní běžné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</si>
</sst>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0"/>
      <name val="Arial CE"/>
      <charset val="238"/>
    </font>
    <font>
      <b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2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1"/>
      <name val="Arial CE"/>
      <charset val="238"/>
    </font>
    <font>
      <b/>
      <sz val="11"/>
      <name val="Arial CE"/>
      <family val="2"/>
      <charset val="238"/>
    </font>
    <font>
      <b/>
      <sz val="11"/>
      <name val="Arial CE"/>
      <charset val="238"/>
    </font>
    <font>
      <i/>
      <sz val="10"/>
      <name val="Arial CE"/>
      <charset val="238"/>
    </font>
    <font>
      <b/>
      <sz val="14"/>
      <name val="Arial CE"/>
      <charset val="238"/>
    </font>
    <font>
      <b/>
      <sz val="12"/>
      <name val="Arial CE"/>
      <charset val="238"/>
    </font>
    <font>
      <sz val="10"/>
      <color indexed="10"/>
      <name val="Arial CE"/>
      <charset val="238"/>
    </font>
    <font>
      <sz val="8"/>
      <name val="Arial CE"/>
      <charset val="238"/>
    </font>
    <font>
      <sz val="12"/>
      <name val="Arial CE"/>
      <charset val="238"/>
    </font>
    <font>
      <sz val="12"/>
      <name val="Arial CE"/>
      <family val="2"/>
      <charset val="238"/>
    </font>
    <font>
      <u/>
      <sz val="12"/>
      <color indexed="30"/>
      <name val="Arial CE"/>
      <charset val="238"/>
    </font>
    <font>
      <sz val="12"/>
      <color indexed="10"/>
      <name val="Arial CE"/>
      <charset val="238"/>
    </font>
    <font>
      <sz val="12"/>
      <name val="Arial"/>
      <family val="2"/>
      <charset val="238"/>
    </font>
    <font>
      <i/>
      <sz val="12"/>
      <name val="Arial CE"/>
      <charset val="238"/>
    </font>
    <font>
      <b/>
      <sz val="12"/>
      <color indexed="10"/>
      <name val="Arial CE"/>
      <charset val="238"/>
    </font>
    <font>
      <i/>
      <sz val="12"/>
      <color indexed="10"/>
      <name val="Arial CE"/>
      <charset val="238"/>
    </font>
    <font>
      <u/>
      <sz val="10"/>
      <color theme="10"/>
      <name val="Arial CE"/>
      <charset val="238"/>
    </font>
    <font>
      <u/>
      <sz val="11"/>
      <color indexed="30"/>
      <name val="Arial CE"/>
      <charset val="238"/>
    </font>
    <font>
      <u/>
      <sz val="11"/>
      <color theme="10"/>
      <name val="Arial CE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27"/>
        <bgColor indexed="64"/>
      </patternFill>
    </fill>
    <fill>
      <patternFill patternType="solid">
        <fgColor indexed="44"/>
        <bgColor indexed="8"/>
      </patternFill>
    </fill>
    <fill>
      <patternFill patternType="solid">
        <fgColor indexed="44"/>
        <bgColor indexed="64"/>
      </patternFill>
    </fill>
    <fill>
      <patternFill patternType="solid">
        <fgColor indexed="27"/>
        <bgColor indexed="8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</borders>
  <cellStyleXfs count="2">
    <xf numFmtId="0" fontId="0" fillId="0" borderId="0"/>
    <xf numFmtId="0" fontId="23" fillId="0" borderId="0" applyNumberFormat="0" applyFill="0" applyBorder="0" applyAlignment="0" applyProtection="0"/>
  </cellStyleXfs>
  <cellXfs count="291">
    <xf numFmtId="0" fontId="0" fillId="0" borderId="0" xfId="0"/>
    <xf numFmtId="0" fontId="1" fillId="0" borderId="0" xfId="0" applyFont="1" applyAlignment="1">
      <alignment horizontal="center"/>
    </xf>
    <xf numFmtId="4" fontId="0" fillId="0" borderId="0" xfId="0" applyNumberFormat="1"/>
    <xf numFmtId="0" fontId="1" fillId="0" borderId="0" xfId="0" applyFont="1"/>
    <xf numFmtId="4" fontId="0" fillId="0" borderId="0" xfId="0" applyNumberFormat="1" applyBorder="1"/>
    <xf numFmtId="4" fontId="1" fillId="0" borderId="0" xfId="0" applyNumberFormat="1" applyFont="1"/>
    <xf numFmtId="0" fontId="4" fillId="0" borderId="0" xfId="0" applyFont="1"/>
    <xf numFmtId="4" fontId="4" fillId="0" borderId="0" xfId="0" applyNumberFormat="1" applyFont="1"/>
    <xf numFmtId="4" fontId="4" fillId="0" borderId="0" xfId="0" applyNumberFormat="1" applyFont="1" applyAlignment="1">
      <alignment horizontal="center"/>
    </xf>
    <xf numFmtId="4" fontId="5" fillId="0" borderId="0" xfId="0" applyNumberFormat="1" applyFont="1"/>
    <xf numFmtId="4" fontId="5" fillId="0" borderId="0" xfId="0" applyNumberFormat="1" applyFont="1" applyFill="1" applyBorder="1"/>
    <xf numFmtId="0" fontId="5" fillId="0" borderId="0" xfId="0" applyFont="1"/>
    <xf numFmtId="0" fontId="6" fillId="0" borderId="0" xfId="0" applyFont="1"/>
    <xf numFmtId="4" fontId="6" fillId="0" borderId="0" xfId="0" applyNumberFormat="1" applyFont="1" applyBorder="1"/>
    <xf numFmtId="0" fontId="3" fillId="0" borderId="0" xfId="0" applyFont="1" applyAlignment="1">
      <alignment horizontal="center" wrapText="1"/>
    </xf>
    <xf numFmtId="0" fontId="0" fillId="0" borderId="0" xfId="0" applyFont="1"/>
    <xf numFmtId="4" fontId="0" fillId="0" borderId="0" xfId="0" applyNumberFormat="1" applyFont="1"/>
    <xf numFmtId="4" fontId="7" fillId="0" borderId="1" xfId="0" applyNumberFormat="1" applyFont="1" applyBorder="1"/>
    <xf numFmtId="4" fontId="8" fillId="0" borderId="2" xfId="0" applyNumberFormat="1" applyFont="1" applyBorder="1"/>
    <xf numFmtId="4" fontId="7" fillId="0" borderId="2" xfId="0" applyNumberFormat="1" applyFont="1" applyBorder="1"/>
    <xf numFmtId="4" fontId="9" fillId="0" borderId="2" xfId="0" applyNumberFormat="1" applyFont="1" applyBorder="1"/>
    <xf numFmtId="4" fontId="7" fillId="0" borderId="3" xfId="0" applyNumberFormat="1" applyFont="1" applyBorder="1"/>
    <xf numFmtId="4" fontId="10" fillId="0" borderId="0" xfId="0" applyNumberFormat="1" applyFont="1"/>
    <xf numFmtId="0" fontId="8" fillId="2" borderId="6" xfId="0" applyNumberFormat="1" applyFont="1" applyFill="1" applyBorder="1" applyAlignment="1">
      <alignment horizontal="center"/>
    </xf>
    <xf numFmtId="0" fontId="8" fillId="2" borderId="7" xfId="0" applyNumberFormat="1" applyFont="1" applyFill="1" applyBorder="1" applyAlignment="1">
      <alignment horizontal="center"/>
    </xf>
    <xf numFmtId="4" fontId="8" fillId="2" borderId="4" xfId="0" applyNumberFormat="1" applyFont="1" applyFill="1" applyBorder="1" applyAlignment="1">
      <alignment horizontal="center"/>
    </xf>
    <xf numFmtId="4" fontId="8" fillId="2" borderId="8" xfId="0" applyNumberFormat="1" applyFont="1" applyFill="1" applyBorder="1" applyAlignment="1">
      <alignment horizontal="center"/>
    </xf>
    <xf numFmtId="4" fontId="5" fillId="0" borderId="0" xfId="0" applyNumberFormat="1" applyFont="1" applyBorder="1"/>
    <xf numFmtId="4" fontId="7" fillId="0" borderId="8" xfId="0" applyNumberFormat="1" applyFont="1" applyBorder="1"/>
    <xf numFmtId="4" fontId="1" fillId="0" borderId="0" xfId="0" applyNumberFormat="1" applyFont="1" applyAlignment="1">
      <alignment horizontal="center"/>
    </xf>
    <xf numFmtId="4" fontId="6" fillId="0" borderId="0" xfId="0" applyNumberFormat="1" applyFont="1"/>
    <xf numFmtId="4" fontId="0" fillId="0" borderId="0" xfId="0" applyNumberFormat="1" applyFont="1" applyBorder="1"/>
    <xf numFmtId="4" fontId="13" fillId="0" borderId="0" xfId="0" applyNumberFormat="1" applyFont="1"/>
    <xf numFmtId="4" fontId="8" fillId="0" borderId="3" xfId="0" applyNumberFormat="1" applyFont="1" applyFill="1" applyBorder="1" applyAlignment="1">
      <alignment horizontal="center"/>
    </xf>
    <xf numFmtId="4" fontId="8" fillId="0" borderId="9" xfId="0" applyNumberFormat="1" applyFont="1" applyFill="1" applyBorder="1" applyAlignment="1">
      <alignment horizontal="center"/>
    </xf>
    <xf numFmtId="4" fontId="5" fillId="0" borderId="0" xfId="0" applyNumberFormat="1" applyFont="1" applyFill="1"/>
    <xf numFmtId="0" fontId="0" fillId="0" borderId="0" xfId="0" applyFill="1"/>
    <xf numFmtId="4" fontId="8" fillId="0" borderId="10" xfId="0" applyNumberFormat="1" applyFont="1" applyFill="1" applyBorder="1"/>
    <xf numFmtId="4" fontId="8" fillId="0" borderId="1" xfId="0" applyNumberFormat="1" applyFont="1" applyFill="1" applyBorder="1"/>
    <xf numFmtId="0" fontId="0" fillId="3" borderId="0" xfId="0" applyFill="1"/>
    <xf numFmtId="4" fontId="0" fillId="3" borderId="0" xfId="0" applyNumberFormat="1" applyFill="1"/>
    <xf numFmtId="4" fontId="8" fillId="0" borderId="0" xfId="0" applyNumberFormat="1" applyFont="1" applyFill="1" applyBorder="1"/>
    <xf numFmtId="0" fontId="23" fillId="0" borderId="0" xfId="1" applyAlignment="1">
      <alignment horizontal="center"/>
    </xf>
    <xf numFmtId="0" fontId="0" fillId="0" borderId="0" xfId="0" applyBorder="1"/>
    <xf numFmtId="0" fontId="5" fillId="0" borderId="0" xfId="0" applyFont="1" applyBorder="1"/>
    <xf numFmtId="0" fontId="1" fillId="0" borderId="0" xfId="0" applyFont="1" applyBorder="1"/>
    <xf numFmtId="0" fontId="0" fillId="0" borderId="0" xfId="0" applyFont="1" applyBorder="1"/>
    <xf numFmtId="4" fontId="4" fillId="0" borderId="0" xfId="0" applyNumberFormat="1" applyFont="1" applyBorder="1"/>
    <xf numFmtId="0" fontId="4" fillId="0" borderId="0" xfId="0" applyFont="1" applyBorder="1"/>
    <xf numFmtId="0" fontId="15" fillId="0" borderId="11" xfId="0" applyFont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5" fillId="0" borderId="0" xfId="0" applyFont="1"/>
    <xf numFmtId="0" fontId="15" fillId="0" borderId="13" xfId="0" applyFont="1" applyBorder="1" applyAlignment="1">
      <alignment wrapText="1"/>
    </xf>
    <xf numFmtId="0" fontId="15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4" fontId="15" fillId="0" borderId="1" xfId="0" applyNumberFormat="1" applyFont="1" applyBorder="1"/>
    <xf numFmtId="4" fontId="15" fillId="0" borderId="15" xfId="0" applyNumberFormat="1" applyFont="1" applyBorder="1"/>
    <xf numFmtId="4" fontId="3" fillId="0" borderId="5" xfId="0" applyNumberFormat="1" applyFont="1" applyBorder="1"/>
    <xf numFmtId="0" fontId="15" fillId="0" borderId="1" xfId="0" applyFont="1" applyBorder="1" applyAlignment="1">
      <alignment horizontal="center"/>
    </xf>
    <xf numFmtId="0" fontId="15" fillId="0" borderId="15" xfId="0" applyFont="1" applyBorder="1" applyAlignment="1">
      <alignment horizontal="center"/>
    </xf>
    <xf numFmtId="0" fontId="15" fillId="0" borderId="16" xfId="0" applyFont="1" applyBorder="1" applyAlignment="1">
      <alignment horizontal="center"/>
    </xf>
    <xf numFmtId="0" fontId="15" fillId="0" borderId="14" xfId="0" applyFont="1" applyBorder="1" applyAlignment="1">
      <alignment vertical="top" wrapText="1"/>
    </xf>
    <xf numFmtId="4" fontId="15" fillId="0" borderId="2" xfId="0" applyNumberFormat="1" applyFont="1" applyBorder="1"/>
    <xf numFmtId="4" fontId="15" fillId="0" borderId="5" xfId="0" applyNumberFormat="1" applyFont="1" applyBorder="1"/>
    <xf numFmtId="0" fontId="3" fillId="0" borderId="13" xfId="0" applyFont="1" applyBorder="1" applyAlignment="1">
      <alignment wrapText="1"/>
    </xf>
    <xf numFmtId="0" fontId="3" fillId="0" borderId="17" xfId="0" applyFont="1" applyFill="1" applyBorder="1" applyAlignment="1">
      <alignment horizontal="left" wrapText="1"/>
    </xf>
    <xf numFmtId="0" fontId="12" fillId="0" borderId="13" xfId="0" applyFont="1" applyBorder="1" applyAlignment="1">
      <alignment wrapText="1"/>
    </xf>
    <xf numFmtId="4" fontId="12" fillId="0" borderId="2" xfId="0" applyNumberFormat="1" applyFont="1" applyBorder="1"/>
    <xf numFmtId="4" fontId="15" fillId="0" borderId="0" xfId="0" applyNumberFormat="1" applyFont="1"/>
    <xf numFmtId="0" fontId="16" fillId="0" borderId="12" xfId="0" applyFont="1" applyBorder="1" applyAlignment="1">
      <alignment horizontal="center"/>
    </xf>
    <xf numFmtId="0" fontId="15" fillId="0" borderId="19" xfId="0" applyFont="1" applyBorder="1" applyAlignment="1">
      <alignment horizontal="center"/>
    </xf>
    <xf numFmtId="0" fontId="16" fillId="0" borderId="15" xfId="0" applyFont="1" applyBorder="1" applyAlignment="1">
      <alignment horizontal="center"/>
    </xf>
    <xf numFmtId="0" fontId="15" fillId="0" borderId="9" xfId="0" applyFont="1" applyBorder="1" applyAlignment="1">
      <alignment horizontal="center"/>
    </xf>
    <xf numFmtId="0" fontId="15" fillId="0" borderId="20" xfId="0" applyFont="1" applyBorder="1" applyAlignment="1">
      <alignment horizontal="center"/>
    </xf>
    <xf numFmtId="0" fontId="16" fillId="0" borderId="14" xfId="0" applyFont="1" applyBorder="1" applyAlignment="1">
      <alignment wrapText="1"/>
    </xf>
    <xf numFmtId="0" fontId="15" fillId="0" borderId="0" xfId="0" applyFont="1" applyAlignment="1">
      <alignment wrapText="1"/>
    </xf>
    <xf numFmtId="0" fontId="15" fillId="3" borderId="0" xfId="0" applyFont="1" applyFill="1"/>
    <xf numFmtId="0" fontId="12" fillId="0" borderId="0" xfId="0" applyFont="1"/>
    <xf numFmtId="4" fontId="12" fillId="0" borderId="32" xfId="0" applyNumberFormat="1" applyFont="1" applyBorder="1"/>
    <xf numFmtId="0" fontId="15" fillId="0" borderId="1" xfId="0" applyFont="1" applyBorder="1" applyAlignment="1">
      <alignment wrapText="1"/>
    </xf>
    <xf numFmtId="0" fontId="15" fillId="3" borderId="0" xfId="0" applyFont="1" applyFill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 wrapText="1"/>
    </xf>
    <xf numFmtId="0" fontId="3" fillId="2" borderId="21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/>
    </xf>
    <xf numFmtId="0" fontId="3" fillId="2" borderId="7" xfId="0" applyFont="1" applyFill="1" applyBorder="1" applyAlignment="1">
      <alignment horizontal="center" wrapText="1"/>
    </xf>
    <xf numFmtId="0" fontId="15" fillId="2" borderId="23" xfId="0" applyFont="1" applyFill="1" applyBorder="1" applyAlignment="1">
      <alignment horizontal="center"/>
    </xf>
    <xf numFmtId="0" fontId="15" fillId="2" borderId="8" xfId="0" applyFont="1" applyFill="1" applyBorder="1" applyAlignment="1">
      <alignment horizontal="center"/>
    </xf>
    <xf numFmtId="0" fontId="3" fillId="2" borderId="33" xfId="0" applyFont="1" applyFill="1" applyBorder="1" applyAlignment="1">
      <alignment horizontal="center" wrapText="1"/>
    </xf>
    <xf numFmtId="0" fontId="15" fillId="0" borderId="19" xfId="0" applyFont="1" applyFill="1" applyBorder="1" applyAlignment="1">
      <alignment horizontal="center"/>
    </xf>
    <xf numFmtId="0" fontId="15" fillId="0" borderId="9" xfId="0" applyFont="1" applyFill="1" applyBorder="1" applyAlignment="1">
      <alignment horizontal="center"/>
    </xf>
    <xf numFmtId="0" fontId="16" fillId="0" borderId="16" xfId="0" applyFont="1" applyBorder="1" applyAlignment="1">
      <alignment horizontal="center"/>
    </xf>
    <xf numFmtId="0" fontId="15" fillId="0" borderId="27" xfId="0" applyFont="1" applyBorder="1" applyAlignment="1">
      <alignment horizontal="center"/>
    </xf>
    <xf numFmtId="0" fontId="15" fillId="2" borderId="34" xfId="0" applyFont="1" applyFill="1" applyBorder="1" applyAlignment="1">
      <alignment horizontal="center"/>
    </xf>
    <xf numFmtId="0" fontId="16" fillId="2" borderId="35" xfId="0" applyFont="1" applyFill="1" applyBorder="1" applyAlignment="1">
      <alignment horizontal="center"/>
    </xf>
    <xf numFmtId="0" fontId="15" fillId="0" borderId="29" xfId="0" applyFont="1" applyFill="1" applyBorder="1" applyAlignment="1">
      <alignment horizontal="center"/>
    </xf>
    <xf numFmtId="0" fontId="16" fillId="0" borderId="10" xfId="0" applyFont="1" applyFill="1" applyBorder="1" applyAlignment="1">
      <alignment horizontal="center"/>
    </xf>
    <xf numFmtId="0" fontId="3" fillId="0" borderId="10" xfId="0" applyFont="1" applyFill="1" applyBorder="1" applyAlignment="1">
      <alignment wrapText="1"/>
    </xf>
    <xf numFmtId="0" fontId="15" fillId="0" borderId="1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wrapText="1"/>
    </xf>
    <xf numFmtId="0" fontId="15" fillId="4" borderId="34" xfId="0" applyFont="1" applyFill="1" applyBorder="1" applyAlignment="1">
      <alignment horizontal="center"/>
    </xf>
    <xf numFmtId="0" fontId="15" fillId="4" borderId="35" xfId="0" applyFont="1" applyFill="1" applyBorder="1" applyAlignment="1">
      <alignment horizontal="center"/>
    </xf>
    <xf numFmtId="0" fontId="3" fillId="4" borderId="35" xfId="0" applyFont="1" applyFill="1" applyBorder="1" applyAlignment="1">
      <alignment wrapText="1"/>
    </xf>
    <xf numFmtId="0" fontId="15" fillId="0" borderId="0" xfId="0" applyFont="1" applyAlignment="1">
      <alignment horizontal="center"/>
    </xf>
    <xf numFmtId="0" fontId="17" fillId="0" borderId="0" xfId="1" applyFont="1" applyAlignment="1">
      <alignment horizontal="center"/>
    </xf>
    <xf numFmtId="0" fontId="15" fillId="0" borderId="23" xfId="0" applyFont="1" applyBorder="1" applyAlignment="1">
      <alignment horizontal="center"/>
    </xf>
    <xf numFmtId="0" fontId="15" fillId="0" borderId="36" xfId="0" applyFont="1" applyBorder="1" applyAlignment="1">
      <alignment horizontal="center"/>
    </xf>
    <xf numFmtId="0" fontId="15" fillId="0" borderId="16" xfId="0" applyFont="1" applyBorder="1" applyAlignment="1">
      <alignment wrapText="1"/>
    </xf>
    <xf numFmtId="4" fontId="12" fillId="0" borderId="4" xfId="0" applyNumberFormat="1" applyFont="1" applyBorder="1"/>
    <xf numFmtId="4" fontId="3" fillId="0" borderId="31" xfId="0" applyNumberFormat="1" applyFont="1" applyBorder="1"/>
    <xf numFmtId="0" fontId="12" fillId="0" borderId="37" xfId="0" applyFont="1" applyBorder="1" applyAlignment="1">
      <alignment wrapText="1"/>
    </xf>
    <xf numFmtId="0" fontId="3" fillId="0" borderId="0" xfId="0" applyFont="1" applyAlignment="1">
      <alignment wrapText="1"/>
    </xf>
    <xf numFmtId="4" fontId="3" fillId="0" borderId="0" xfId="0" applyNumberFormat="1" applyFont="1"/>
    <xf numFmtId="0" fontId="3" fillId="2" borderId="35" xfId="0" applyFont="1" applyFill="1" applyBorder="1" applyAlignment="1">
      <alignment wrapText="1"/>
    </xf>
    <xf numFmtId="0" fontId="15" fillId="2" borderId="35" xfId="0" applyFont="1" applyFill="1" applyBorder="1" applyAlignment="1">
      <alignment horizontal="center"/>
    </xf>
    <xf numFmtId="0" fontId="3" fillId="2" borderId="38" xfId="0" applyFont="1" applyFill="1" applyBorder="1" applyAlignment="1">
      <alignment wrapText="1"/>
    </xf>
    <xf numFmtId="4" fontId="3" fillId="2" borderId="39" xfId="0" applyNumberFormat="1" applyFont="1" applyFill="1" applyBorder="1"/>
    <xf numFmtId="4" fontId="15" fillId="0" borderId="31" xfId="0" applyNumberFormat="1" applyFont="1" applyBorder="1"/>
    <xf numFmtId="4" fontId="3" fillId="2" borderId="40" xfId="0" applyNumberFormat="1" applyFont="1" applyFill="1" applyBorder="1"/>
    <xf numFmtId="4" fontId="3" fillId="2" borderId="41" xfId="0" applyNumberFormat="1" applyFont="1" applyFill="1" applyBorder="1"/>
    <xf numFmtId="4" fontId="3" fillId="2" borderId="35" xfId="0" applyNumberFormat="1" applyFont="1" applyFill="1" applyBorder="1"/>
    <xf numFmtId="4" fontId="3" fillId="4" borderId="40" xfId="0" applyNumberFormat="1" applyFont="1" applyFill="1" applyBorder="1"/>
    <xf numFmtId="0" fontId="15" fillId="3" borderId="0" xfId="0" applyFont="1" applyFill="1" applyBorder="1" applyAlignment="1">
      <alignment horizontal="center"/>
    </xf>
    <xf numFmtId="0" fontId="15" fillId="3" borderId="0" xfId="0" applyFont="1" applyFill="1" applyBorder="1" applyAlignment="1">
      <alignment wrapText="1"/>
    </xf>
    <xf numFmtId="4" fontId="15" fillId="3" borderId="0" xfId="0" applyNumberFormat="1" applyFont="1" applyFill="1" applyBorder="1"/>
    <xf numFmtId="0" fontId="15" fillId="3" borderId="0" xfId="0" applyFont="1" applyFill="1" applyBorder="1"/>
    <xf numFmtId="0" fontId="3" fillId="0" borderId="0" xfId="0" applyFont="1" applyBorder="1" applyAlignment="1">
      <alignment horizontal="center" wrapText="1"/>
    </xf>
    <xf numFmtId="0" fontId="15" fillId="0" borderId="43" xfId="0" applyFont="1" applyBorder="1" applyAlignment="1">
      <alignment horizontal="center"/>
    </xf>
    <xf numFmtId="4" fontId="15" fillId="0" borderId="43" xfId="0" applyNumberFormat="1" applyFont="1" applyBorder="1"/>
    <xf numFmtId="4" fontId="15" fillId="0" borderId="0" xfId="0" applyNumberFormat="1" applyFont="1" applyBorder="1"/>
    <xf numFmtId="0" fontId="15" fillId="0" borderId="0" xfId="0" applyFont="1" applyBorder="1"/>
    <xf numFmtId="0" fontId="15" fillId="0" borderId="25" xfId="0" applyFont="1" applyBorder="1"/>
    <xf numFmtId="4" fontId="3" fillId="2" borderId="6" xfId="0" applyNumberFormat="1" applyFont="1" applyFill="1" applyBorder="1" applyAlignment="1">
      <alignment horizontal="center"/>
    </xf>
    <xf numFmtId="0" fontId="3" fillId="2" borderId="7" xfId="0" applyNumberFormat="1" applyFont="1" applyFill="1" applyBorder="1" applyAlignment="1">
      <alignment horizontal="center"/>
    </xf>
    <xf numFmtId="4" fontId="3" fillId="2" borderId="22" xfId="0" applyNumberFormat="1" applyFont="1" applyFill="1" applyBorder="1" applyAlignment="1">
      <alignment horizontal="center"/>
    </xf>
    <xf numFmtId="0" fontId="3" fillId="2" borderId="23" xfId="0" applyFont="1" applyFill="1" applyBorder="1" applyAlignment="1">
      <alignment horizontal="center"/>
    </xf>
    <xf numFmtId="0" fontId="3" fillId="2" borderId="8" xfId="0" applyFont="1" applyFill="1" applyBorder="1" applyAlignment="1">
      <alignment horizontal="center"/>
    </xf>
    <xf numFmtId="4" fontId="3" fillId="2" borderId="4" xfId="0" applyNumberFormat="1" applyFont="1" applyFill="1" applyBorder="1" applyAlignment="1">
      <alignment horizontal="center"/>
    </xf>
    <xf numFmtId="4" fontId="3" fillId="2" borderId="8" xfId="0" applyNumberFormat="1" applyFont="1" applyFill="1" applyBorder="1" applyAlignment="1">
      <alignment horizontal="center"/>
    </xf>
    <xf numFmtId="4" fontId="3" fillId="2" borderId="24" xfId="0" applyNumberFormat="1" applyFont="1" applyFill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45" xfId="0" applyFont="1" applyBorder="1" applyAlignment="1">
      <alignment horizontal="center"/>
    </xf>
    <xf numFmtId="0" fontId="15" fillId="0" borderId="45" xfId="0" applyFont="1" applyBorder="1" applyAlignment="1">
      <alignment wrapText="1"/>
    </xf>
    <xf numFmtId="4" fontId="15" fillId="0" borderId="16" xfId="0" applyNumberFormat="1" applyFont="1" applyBorder="1"/>
    <xf numFmtId="4" fontId="15" fillId="0" borderId="32" xfId="0" applyNumberFormat="1" applyFont="1" applyBorder="1"/>
    <xf numFmtId="0" fontId="3" fillId="0" borderId="12" xfId="0" applyFont="1" applyBorder="1" applyAlignment="1">
      <alignment horizontal="center"/>
    </xf>
    <xf numFmtId="4" fontId="12" fillId="0" borderId="31" xfId="0" applyNumberFormat="1" applyFont="1" applyBorder="1"/>
    <xf numFmtId="4" fontId="12" fillId="0" borderId="1" xfId="0" applyNumberFormat="1" applyFont="1" applyBorder="1"/>
    <xf numFmtId="0" fontId="3" fillId="0" borderId="1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15" fillId="0" borderId="20" xfId="0" applyFont="1" applyBorder="1" applyAlignment="1">
      <alignment wrapText="1"/>
    </xf>
    <xf numFmtId="4" fontId="15" fillId="0" borderId="13" xfId="0" applyNumberFormat="1" applyFont="1" applyBorder="1"/>
    <xf numFmtId="4" fontId="15" fillId="0" borderId="14" xfId="0" applyNumberFormat="1" applyFont="1" applyBorder="1"/>
    <xf numFmtId="0" fontId="12" fillId="0" borderId="12" xfId="0" applyFont="1" applyBorder="1" applyAlignment="1">
      <alignment horizontal="center"/>
    </xf>
    <xf numFmtId="0" fontId="12" fillId="0" borderId="16" xfId="0" applyFont="1" applyBorder="1" applyAlignment="1">
      <alignment horizontal="center"/>
    </xf>
    <xf numFmtId="0" fontId="12" fillId="0" borderId="16" xfId="0" applyFont="1" applyBorder="1" applyAlignment="1">
      <alignment wrapText="1"/>
    </xf>
    <xf numFmtId="4" fontId="12" fillId="0" borderId="14" xfId="0" applyNumberFormat="1" applyFont="1" applyBorder="1"/>
    <xf numFmtId="4" fontId="3" fillId="0" borderId="2" xfId="0" applyNumberFormat="1" applyFont="1" applyBorder="1"/>
    <xf numFmtId="0" fontId="16" fillId="0" borderId="11" xfId="0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0" fontId="16" fillId="0" borderId="20" xfId="0" applyFont="1" applyBorder="1" applyAlignment="1">
      <alignment wrapText="1"/>
    </xf>
    <xf numFmtId="0" fontId="3" fillId="0" borderId="20" xfId="0" applyFont="1" applyBorder="1" applyAlignment="1">
      <alignment horizontal="center"/>
    </xf>
    <xf numFmtId="0" fontId="3" fillId="0" borderId="20" xfId="0" applyFont="1" applyBorder="1" applyAlignment="1">
      <alignment wrapText="1"/>
    </xf>
    <xf numFmtId="0" fontId="15" fillId="0" borderId="1" xfId="0" applyFont="1" applyBorder="1" applyAlignment="1">
      <alignment horizontal="center" wrapText="1"/>
    </xf>
    <xf numFmtId="0" fontId="12" fillId="0" borderId="11" xfId="0" applyFont="1" applyBorder="1" applyAlignment="1">
      <alignment horizontal="center"/>
    </xf>
    <xf numFmtId="0" fontId="12" fillId="0" borderId="1" xfId="0" applyFont="1" applyBorder="1" applyAlignment="1">
      <alignment horizontal="center"/>
    </xf>
    <xf numFmtId="0" fontId="12" fillId="0" borderId="1" xfId="0" applyFont="1" applyBorder="1" applyAlignment="1">
      <alignment wrapText="1"/>
    </xf>
    <xf numFmtId="0" fontId="16" fillId="0" borderId="16" xfId="0" applyFont="1" applyBorder="1" applyAlignment="1">
      <alignment wrapText="1"/>
    </xf>
    <xf numFmtId="0" fontId="3" fillId="0" borderId="46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3" fillId="0" borderId="47" xfId="0" applyFont="1" applyBorder="1" applyAlignment="1">
      <alignment wrapText="1"/>
    </xf>
    <xf numFmtId="4" fontId="3" fillId="0" borderId="48" xfId="0" applyNumberFormat="1" applyFont="1" applyBorder="1"/>
    <xf numFmtId="4" fontId="3" fillId="0" borderId="49" xfId="0" applyNumberFormat="1" applyFont="1" applyBorder="1"/>
    <xf numFmtId="0" fontId="16" fillId="0" borderId="1" xfId="0" applyFont="1" applyBorder="1" applyAlignment="1">
      <alignment horizontal="center"/>
    </xf>
    <xf numFmtId="0" fontId="16" fillId="0" borderId="1" xfId="0" applyFont="1" applyBorder="1" applyAlignment="1">
      <alignment wrapText="1"/>
    </xf>
    <xf numFmtId="4" fontId="16" fillId="0" borderId="2" xfId="0" applyNumberFormat="1" applyFont="1" applyBorder="1"/>
    <xf numFmtId="0" fontId="3" fillId="0" borderId="16" xfId="0" applyFont="1" applyBorder="1" applyAlignment="1">
      <alignment horizontal="center"/>
    </xf>
    <xf numFmtId="0" fontId="15" fillId="0" borderId="1" xfId="0" applyFont="1" applyFill="1" applyBorder="1" applyAlignment="1">
      <alignment wrapText="1"/>
    </xf>
    <xf numFmtId="0" fontId="3" fillId="0" borderId="19" xfId="0" applyFont="1" applyBorder="1" applyAlignment="1">
      <alignment horizontal="center"/>
    </xf>
    <xf numFmtId="0" fontId="16" fillId="0" borderId="9" xfId="0" applyFont="1" applyBorder="1" applyAlignment="1">
      <alignment horizontal="center"/>
    </xf>
    <xf numFmtId="0" fontId="3" fillId="0" borderId="9" xfId="0" applyFont="1" applyBorder="1" applyAlignment="1">
      <alignment wrapText="1"/>
    </xf>
    <xf numFmtId="4" fontId="3" fillId="0" borderId="3" xfId="0" applyNumberFormat="1" applyFont="1" applyBorder="1"/>
    <xf numFmtId="4" fontId="15" fillId="0" borderId="9" xfId="0" applyNumberFormat="1" applyFont="1" applyBorder="1"/>
    <xf numFmtId="4" fontId="15" fillId="0" borderId="3" xfId="0" applyNumberFormat="1" applyFont="1" applyBorder="1"/>
    <xf numFmtId="4" fontId="15" fillId="0" borderId="28" xfId="0" applyNumberFormat="1" applyFont="1" applyBorder="1"/>
    <xf numFmtId="0" fontId="15" fillId="2" borderId="39" xfId="0" applyFont="1" applyFill="1" applyBorder="1" applyAlignment="1">
      <alignment horizontal="center"/>
    </xf>
    <xf numFmtId="4" fontId="3" fillId="2" borderId="35" xfId="0" applyNumberFormat="1" applyFont="1" applyFill="1" applyBorder="1" applyAlignment="1">
      <alignment wrapText="1"/>
    </xf>
    <xf numFmtId="0" fontId="3" fillId="0" borderId="15" xfId="0" applyFont="1" applyBorder="1" applyAlignment="1">
      <alignment wrapText="1"/>
    </xf>
    <xf numFmtId="4" fontId="3" fillId="0" borderId="15" xfId="0" applyNumberFormat="1" applyFont="1" applyBorder="1"/>
    <xf numFmtId="4" fontId="12" fillId="0" borderId="15" xfId="0" applyNumberFormat="1" applyFont="1" applyBorder="1"/>
    <xf numFmtId="4" fontId="12" fillId="0" borderId="5" xfId="0" applyNumberFormat="1" applyFont="1" applyBorder="1"/>
    <xf numFmtId="0" fontId="15" fillId="3" borderId="34" xfId="0" applyFont="1" applyFill="1" applyBorder="1" applyAlignment="1">
      <alignment horizontal="center"/>
    </xf>
    <xf numFmtId="0" fontId="15" fillId="3" borderId="39" xfId="0" applyFont="1" applyFill="1" applyBorder="1" applyAlignment="1">
      <alignment horizontal="center"/>
    </xf>
    <xf numFmtId="0" fontId="3" fillId="3" borderId="35" xfId="0" applyFont="1" applyFill="1" applyBorder="1" applyAlignment="1">
      <alignment wrapText="1"/>
    </xf>
    <xf numFmtId="4" fontId="3" fillId="3" borderId="35" xfId="0" applyNumberFormat="1" applyFont="1" applyFill="1" applyBorder="1"/>
    <xf numFmtId="4" fontId="3" fillId="3" borderId="40" xfId="0" applyNumberFormat="1" applyFont="1" applyFill="1" applyBorder="1"/>
    <xf numFmtId="4" fontId="3" fillId="3" borderId="41" xfId="0" applyNumberFormat="1" applyFont="1" applyFill="1" applyBorder="1"/>
    <xf numFmtId="0" fontId="15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wrapText="1"/>
    </xf>
    <xf numFmtId="4" fontId="3" fillId="0" borderId="0" xfId="0" applyNumberFormat="1" applyFont="1" applyFill="1" applyBorder="1"/>
    <xf numFmtId="0" fontId="3" fillId="0" borderId="0" xfId="0" applyFont="1" applyBorder="1" applyAlignment="1">
      <alignment wrapText="1"/>
    </xf>
    <xf numFmtId="4" fontId="3" fillId="0" borderId="0" xfId="0" applyNumberFormat="1" applyFont="1" applyBorder="1"/>
    <xf numFmtId="4" fontId="12" fillId="0" borderId="0" xfId="0" applyNumberFormat="1" applyFont="1" applyBorder="1"/>
    <xf numFmtId="0" fontId="3" fillId="5" borderId="42" xfId="0" applyFont="1" applyFill="1" applyBorder="1" applyAlignment="1">
      <alignment wrapText="1"/>
    </xf>
    <xf numFmtId="0" fontId="12" fillId="0" borderId="0" xfId="0" applyFont="1" applyAlignment="1">
      <alignment wrapText="1"/>
    </xf>
    <xf numFmtId="4" fontId="3" fillId="5" borderId="42" xfId="0" applyNumberFormat="1" applyFont="1" applyFill="1" applyBorder="1" applyAlignment="1">
      <alignment wrapText="1"/>
    </xf>
    <xf numFmtId="0" fontId="3" fillId="0" borderId="0" xfId="0" applyFont="1" applyAlignment="1">
      <alignment horizontal="center"/>
    </xf>
    <xf numFmtId="0" fontId="3" fillId="2" borderId="34" xfId="0" applyFont="1" applyFill="1" applyBorder="1" applyAlignment="1">
      <alignment wrapText="1"/>
    </xf>
    <xf numFmtId="0" fontId="3" fillId="3" borderId="42" xfId="0" applyFont="1" applyFill="1" applyBorder="1" applyAlignment="1">
      <alignment wrapText="1"/>
    </xf>
    <xf numFmtId="4" fontId="3" fillId="3" borderId="39" xfId="0" applyNumberFormat="1" applyFont="1" applyFill="1" applyBorder="1"/>
    <xf numFmtId="4" fontId="15" fillId="0" borderId="0" xfId="0" applyNumberFormat="1" applyFont="1" applyAlignment="1">
      <alignment horizontal="center"/>
    </xf>
    <xf numFmtId="4" fontId="3" fillId="3" borderId="38" xfId="0" applyNumberFormat="1" applyFont="1" applyFill="1" applyBorder="1"/>
    <xf numFmtId="0" fontId="16" fillId="0" borderId="0" xfId="0" applyFont="1" applyAlignment="1">
      <alignment wrapText="1"/>
    </xf>
    <xf numFmtId="4" fontId="15" fillId="0" borderId="0" xfId="0" applyNumberFormat="1" applyFont="1" applyAlignment="1">
      <alignment wrapText="1"/>
    </xf>
    <xf numFmtId="0" fontId="20" fillId="0" borderId="0" xfId="0" applyFont="1" applyAlignment="1">
      <alignment wrapText="1"/>
    </xf>
    <xf numFmtId="4" fontId="20" fillId="0" borderId="0" xfId="0" applyNumberFormat="1" applyFont="1"/>
    <xf numFmtId="4" fontId="15" fillId="0" borderId="20" xfId="0" applyNumberFormat="1" applyFont="1" applyBorder="1"/>
    <xf numFmtId="0" fontId="3" fillId="0" borderId="15" xfId="0" applyFont="1" applyBorder="1" applyAlignment="1">
      <alignment horizontal="center"/>
    </xf>
    <xf numFmtId="0" fontId="15" fillId="0" borderId="13" xfId="0" applyFont="1" applyBorder="1" applyAlignment="1">
      <alignment vertical="top" wrapText="1"/>
    </xf>
    <xf numFmtId="4" fontId="15" fillId="0" borderId="45" xfId="0" applyNumberFormat="1" applyFont="1" applyBorder="1"/>
    <xf numFmtId="0" fontId="15" fillId="0" borderId="50" xfId="0" applyFont="1" applyBorder="1"/>
    <xf numFmtId="0" fontId="16" fillId="0" borderId="13" xfId="0" applyFont="1" applyBorder="1" applyAlignment="1">
      <alignment wrapText="1"/>
    </xf>
    <xf numFmtId="0" fontId="18" fillId="0" borderId="0" xfId="0" applyFont="1"/>
    <xf numFmtId="4" fontId="18" fillId="0" borderId="0" xfId="0" applyNumberFormat="1" applyFont="1"/>
    <xf numFmtId="4" fontId="22" fillId="0" borderId="0" xfId="0" applyNumberFormat="1" applyFont="1"/>
    <xf numFmtId="0" fontId="15" fillId="0" borderId="50" xfId="0" applyFont="1" applyBorder="1" applyAlignment="1">
      <alignment horizontal="center"/>
    </xf>
    <xf numFmtId="4" fontId="16" fillId="0" borderId="14" xfId="0" applyNumberFormat="1" applyFont="1" applyBorder="1"/>
    <xf numFmtId="0" fontId="15" fillId="0" borderId="16" xfId="0" applyFont="1" applyBorder="1" applyAlignment="1">
      <alignment horizontal="left" vertical="top" wrapText="1"/>
    </xf>
    <xf numFmtId="0" fontId="15" fillId="0" borderId="16" xfId="0" applyFont="1" applyBorder="1" applyAlignment="1">
      <alignment vertical="center" wrapText="1"/>
    </xf>
    <xf numFmtId="0" fontId="15" fillId="0" borderId="9" xfId="0" applyFont="1" applyBorder="1" applyAlignment="1">
      <alignment wrapText="1"/>
    </xf>
    <xf numFmtId="0" fontId="15" fillId="0" borderId="8" xfId="0" applyFont="1" applyBorder="1" applyAlignment="1">
      <alignment wrapText="1"/>
    </xf>
    <xf numFmtId="0" fontId="15" fillId="0" borderId="34" xfId="0" applyFont="1" applyBorder="1" applyAlignment="1">
      <alignment horizontal="center"/>
    </xf>
    <xf numFmtId="4" fontId="3" fillId="0" borderId="35" xfId="0" applyNumberFormat="1" applyFont="1" applyBorder="1" applyAlignment="1">
      <alignment wrapText="1"/>
    </xf>
    <xf numFmtId="4" fontId="3" fillId="0" borderId="36" xfId="0" applyNumberFormat="1" applyFont="1" applyBorder="1" applyAlignment="1">
      <alignment wrapText="1"/>
    </xf>
    <xf numFmtId="4" fontId="3" fillId="0" borderId="38" xfId="0" applyNumberFormat="1" applyFont="1" applyBorder="1" applyAlignment="1">
      <alignment wrapText="1"/>
    </xf>
    <xf numFmtId="4" fontId="0" fillId="0" borderId="0" xfId="0" applyNumberFormat="1" applyFont="1" applyFill="1" applyBorder="1"/>
    <xf numFmtId="49" fontId="0" fillId="0" borderId="0" xfId="0" applyNumberFormat="1"/>
    <xf numFmtId="4" fontId="15" fillId="0" borderId="0" xfId="0" applyNumberFormat="1" applyFont="1" applyFill="1" applyBorder="1"/>
    <xf numFmtId="4" fontId="15" fillId="0" borderId="47" xfId="0" applyNumberFormat="1" applyFont="1" applyBorder="1"/>
    <xf numFmtId="0" fontId="15" fillId="0" borderId="51" xfId="0" applyFont="1" applyBorder="1" applyAlignment="1">
      <alignment horizontal="center"/>
    </xf>
    <xf numFmtId="0" fontId="3" fillId="0" borderId="51" xfId="0" applyFont="1" applyBorder="1" applyAlignment="1">
      <alignment wrapText="1"/>
    </xf>
    <xf numFmtId="4" fontId="3" fillId="0" borderId="51" xfId="0" applyNumberFormat="1" applyFont="1" applyBorder="1"/>
    <xf numFmtId="4" fontId="12" fillId="0" borderId="51" xfId="0" applyNumberFormat="1" applyFont="1" applyBorder="1"/>
    <xf numFmtId="4" fontId="12" fillId="0" borderId="24" xfId="0" applyNumberFormat="1" applyFont="1" applyBorder="1"/>
    <xf numFmtId="4" fontId="1" fillId="0" borderId="0" xfId="0" applyNumberFormat="1" applyFont="1" applyBorder="1"/>
    <xf numFmtId="0" fontId="12" fillId="0" borderId="51" xfId="0" applyFont="1" applyBorder="1" applyAlignment="1">
      <alignment wrapText="1"/>
    </xf>
    <xf numFmtId="4" fontId="7" fillId="0" borderId="51" xfId="0" applyNumberFormat="1" applyFont="1" applyBorder="1"/>
    <xf numFmtId="0" fontId="15" fillId="0" borderId="0" xfId="0" applyFont="1" applyFill="1"/>
    <xf numFmtId="0" fontId="12" fillId="0" borderId="0" xfId="0" applyFont="1" applyFill="1"/>
    <xf numFmtId="0" fontId="2" fillId="0" borderId="0" xfId="0" applyFont="1" applyFill="1" applyAlignment="1">
      <alignment horizontal="center"/>
    </xf>
    <xf numFmtId="0" fontId="21" fillId="0" borderId="0" xfId="0" applyFont="1" applyFill="1" applyBorder="1" applyAlignment="1">
      <alignment horizontal="center"/>
    </xf>
    <xf numFmtId="0" fontId="18" fillId="0" borderId="0" xfId="0" applyFont="1" applyFill="1" applyBorder="1"/>
    <xf numFmtId="0" fontId="15" fillId="0" borderId="0" xfId="0" applyFont="1" applyFill="1" applyBorder="1"/>
    <xf numFmtId="4" fontId="15" fillId="0" borderId="53" xfId="0" applyNumberFormat="1" applyFont="1" applyBorder="1"/>
    <xf numFmtId="4" fontId="15" fillId="0" borderId="26" xfId="0" applyNumberFormat="1" applyFont="1" applyBorder="1"/>
    <xf numFmtId="4" fontId="3" fillId="0" borderId="32" xfId="0" applyNumberFormat="1" applyFont="1" applyBorder="1"/>
    <xf numFmtId="4" fontId="15" fillId="0" borderId="18" xfId="0" applyNumberFormat="1" applyFont="1" applyBorder="1"/>
    <xf numFmtId="4" fontId="12" fillId="0" borderId="26" xfId="0" applyNumberFormat="1" applyFont="1" applyBorder="1"/>
    <xf numFmtId="4" fontId="19" fillId="0" borderId="28" xfId="0" applyNumberFormat="1" applyFont="1" applyBorder="1"/>
    <xf numFmtId="4" fontId="15" fillId="0" borderId="49" xfId="0" applyNumberFormat="1" applyFont="1" applyBorder="1"/>
    <xf numFmtId="4" fontId="3" fillId="0" borderId="52" xfId="0" applyNumberFormat="1" applyFont="1" applyBorder="1" applyAlignment="1">
      <alignment wrapText="1"/>
    </xf>
    <xf numFmtId="4" fontId="3" fillId="0" borderId="0" xfId="0" applyNumberFormat="1" applyFont="1" applyBorder="1" applyAlignment="1">
      <alignment wrapText="1"/>
    </xf>
    <xf numFmtId="4" fontId="12" fillId="0" borderId="25" xfId="0" applyNumberFormat="1" applyFont="1" applyBorder="1"/>
    <xf numFmtId="4" fontId="8" fillId="2" borderId="22" xfId="0" applyNumberFormat="1" applyFont="1" applyFill="1" applyBorder="1" applyAlignment="1">
      <alignment horizontal="center"/>
    </xf>
    <xf numFmtId="4" fontId="8" fillId="2" borderId="24" xfId="0" applyNumberFormat="1" applyFont="1" applyFill="1" applyBorder="1" applyAlignment="1">
      <alignment horizontal="center"/>
    </xf>
    <xf numFmtId="4" fontId="8" fillId="0" borderId="28" xfId="0" applyNumberFormat="1" applyFont="1" applyFill="1" applyBorder="1" applyAlignment="1">
      <alignment horizontal="center"/>
    </xf>
    <xf numFmtId="4" fontId="7" fillId="0" borderId="31" xfId="0" applyNumberFormat="1" applyFont="1" applyBorder="1"/>
    <xf numFmtId="4" fontId="9" fillId="0" borderId="31" xfId="0" applyNumberFormat="1" applyFont="1" applyBorder="1"/>
    <xf numFmtId="0" fontId="15" fillId="0" borderId="0" xfId="0" applyFont="1" applyBorder="1" applyAlignment="1">
      <alignment wrapText="1"/>
    </xf>
    <xf numFmtId="4" fontId="7" fillId="0" borderId="24" xfId="0" applyNumberFormat="1" applyFont="1" applyBorder="1"/>
    <xf numFmtId="4" fontId="8" fillId="0" borderId="30" xfId="0" applyNumberFormat="1" applyFont="1" applyFill="1" applyBorder="1"/>
    <xf numFmtId="4" fontId="8" fillId="0" borderId="31" xfId="0" applyNumberFormat="1" applyFont="1" applyFill="1" applyBorder="1"/>
    <xf numFmtId="0" fontId="15" fillId="0" borderId="54" xfId="0" applyFont="1" applyBorder="1" applyAlignment="1">
      <alignment horizontal="center"/>
    </xf>
    <xf numFmtId="4" fontId="7" fillId="0" borderId="44" xfId="0" applyNumberFormat="1" applyFont="1" applyBorder="1"/>
    <xf numFmtId="4" fontId="3" fillId="2" borderId="52" xfId="0" applyNumberFormat="1" applyFont="1" applyFill="1" applyBorder="1"/>
    <xf numFmtId="4" fontId="3" fillId="4" borderId="41" xfId="0" applyNumberFormat="1" applyFont="1" applyFill="1" applyBorder="1"/>
    <xf numFmtId="0" fontId="2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9" fillId="0" borderId="0" xfId="0" applyFont="1" applyAlignment="1">
      <alignment horizontal="center"/>
    </xf>
    <xf numFmtId="0" fontId="24" fillId="0" borderId="0" xfId="1" applyFont="1" applyAlignment="1">
      <alignment horizontal="center"/>
    </xf>
    <xf numFmtId="0" fontId="25" fillId="0" borderId="0" xfId="1" applyFont="1" applyAlignment="1">
      <alignment horizontal="center"/>
    </xf>
    <xf numFmtId="0" fontId="9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1" fillId="3" borderId="0" xfId="0" applyFont="1" applyFill="1" applyAlignment="1">
      <alignment horizontal="center"/>
    </xf>
    <xf numFmtId="4" fontId="12" fillId="0" borderId="0" xfId="0" applyNumberFormat="1" applyFont="1" applyAlignment="1">
      <alignment horizontal="center"/>
    </xf>
    <xf numFmtId="0" fontId="12" fillId="3" borderId="0" xfId="0" applyFont="1" applyFill="1" applyBorder="1" applyAlignment="1">
      <alignment horizontal="center"/>
    </xf>
    <xf numFmtId="4" fontId="12" fillId="0" borderId="0" xfId="0" applyNumberFormat="1" applyFont="1" applyBorder="1" applyAlignment="1">
      <alignment horizontal="center"/>
    </xf>
    <xf numFmtId="0" fontId="3" fillId="3" borderId="0" xfId="0" applyFont="1" applyFill="1" applyBorder="1" applyAlignment="1">
      <alignment horizontal="center"/>
    </xf>
  </cellXfs>
  <cellStyles count="2">
    <cellStyle name="Hypertextový odkaz" xfId="1" builtinId="8"/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</xdr:colOff>
      <xdr:row>0</xdr:row>
      <xdr:rowOff>47625</xdr:rowOff>
    </xdr:from>
    <xdr:to>
      <xdr:col>0</xdr:col>
      <xdr:colOff>676275</xdr:colOff>
      <xdr:row>2</xdr:row>
      <xdr:rowOff>200025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23825" y="47625"/>
          <a:ext cx="552450" cy="609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19050</xdr:rowOff>
    </xdr:from>
    <xdr:to>
      <xdr:col>0</xdr:col>
      <xdr:colOff>561975</xdr:colOff>
      <xdr:row>2</xdr:row>
      <xdr:rowOff>152400</xdr:rowOff>
    </xdr:to>
    <xdr:pic>
      <xdr:nvPicPr>
        <xdr:cNvPr id="4097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95250" y="19050"/>
          <a:ext cx="466725" cy="5334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9"/>
  <sheetViews>
    <sheetView zoomScaleNormal="100" workbookViewId="0">
      <pane xSplit="6" ySplit="9" topLeftCell="G58" activePane="bottomRight" state="frozen"/>
      <selection pane="topRight" activeCell="G1" sqref="G1"/>
      <selection pane="bottomLeft" activeCell="A10" sqref="A10"/>
      <selection pane="bottomRight" activeCell="A31" sqref="A31"/>
    </sheetView>
  </sheetViews>
  <sheetFormatPr defaultRowHeight="15.75" x14ac:dyDescent="0.25"/>
  <cols>
    <col min="1" max="1" width="10.85546875" style="104" customWidth="1"/>
    <col min="2" max="2" width="10.5703125" style="104" customWidth="1"/>
    <col min="3" max="3" width="73.7109375" style="75" customWidth="1"/>
    <col min="4" max="4" width="15.28515625" style="2" customWidth="1"/>
    <col min="5" max="5" width="14.85546875" style="2" customWidth="1"/>
    <col min="6" max="6" width="19.7109375" customWidth="1"/>
    <col min="7" max="7" width="13.7109375" style="51" customWidth="1"/>
    <col min="8" max="8" width="13.85546875" style="77" customWidth="1"/>
    <col min="9" max="9" width="13.42578125" style="9" bestFit="1" customWidth="1"/>
    <col min="10" max="10" width="11.7109375" bestFit="1" customWidth="1"/>
    <col min="13" max="13" width="13.5703125" customWidth="1"/>
  </cols>
  <sheetData>
    <row r="1" spans="1:14" ht="18" x14ac:dyDescent="0.25">
      <c r="A1" s="286" t="s">
        <v>139</v>
      </c>
      <c r="B1" s="286"/>
      <c r="C1" s="286"/>
      <c r="D1" s="286"/>
      <c r="E1" s="286"/>
      <c r="F1" s="286"/>
      <c r="G1" s="250"/>
      <c r="H1" s="251"/>
    </row>
    <row r="2" spans="1:14" ht="18" x14ac:dyDescent="0.25">
      <c r="A2" s="279" t="s">
        <v>280</v>
      </c>
      <c r="B2" s="280"/>
      <c r="C2" s="280"/>
      <c r="D2" s="280"/>
      <c r="E2" s="280"/>
      <c r="F2" s="280"/>
      <c r="G2" s="252"/>
      <c r="H2" s="251"/>
    </row>
    <row r="3" spans="1:14" ht="18" customHeight="1" x14ac:dyDescent="0.25">
      <c r="A3" s="80"/>
      <c r="B3" s="80"/>
      <c r="C3" s="76"/>
      <c r="D3" s="40"/>
      <c r="E3" s="40"/>
      <c r="F3" s="39"/>
      <c r="G3" s="250"/>
      <c r="H3" s="251"/>
    </row>
    <row r="4" spans="1:14" x14ac:dyDescent="0.25">
      <c r="A4" s="81"/>
      <c r="B4" s="81"/>
      <c r="D4" s="4"/>
    </row>
    <row r="5" spans="1:14" x14ac:dyDescent="0.25">
      <c r="A5" s="81"/>
      <c r="B5" s="81"/>
      <c r="C5" s="14"/>
      <c r="D5" s="287" t="s">
        <v>162</v>
      </c>
      <c r="E5" s="287"/>
      <c r="F5" s="287"/>
      <c r="G5" s="9"/>
      <c r="H5"/>
      <c r="I5"/>
      <c r="N5" s="250"/>
    </row>
    <row r="6" spans="1:14" thickBot="1" x14ac:dyDescent="0.25">
      <c r="A6" s="81"/>
      <c r="B6" s="81"/>
      <c r="C6" s="82"/>
      <c r="D6" s="4"/>
      <c r="G6" s="9"/>
      <c r="H6"/>
      <c r="I6"/>
    </row>
    <row r="7" spans="1:14" x14ac:dyDescent="0.25">
      <c r="A7" s="83" t="s">
        <v>2</v>
      </c>
      <c r="B7" s="84" t="s">
        <v>1</v>
      </c>
      <c r="C7" s="85" t="s">
        <v>40</v>
      </c>
      <c r="D7" s="23" t="s">
        <v>0</v>
      </c>
      <c r="E7" s="24" t="s">
        <v>85</v>
      </c>
      <c r="F7" s="266" t="s">
        <v>86</v>
      </c>
      <c r="G7" s="9"/>
      <c r="H7" s="36"/>
      <c r="I7" s="36"/>
      <c r="J7" s="36"/>
      <c r="K7" s="36"/>
      <c r="L7" s="36"/>
      <c r="M7" s="36"/>
    </row>
    <row r="8" spans="1:14" ht="16.5" thickBot="1" x14ac:dyDescent="0.3">
      <c r="A8" s="86"/>
      <c r="B8" s="87"/>
      <c r="C8" s="88" t="s">
        <v>41</v>
      </c>
      <c r="D8" s="25" t="s">
        <v>8</v>
      </c>
      <c r="E8" s="26" t="s">
        <v>8</v>
      </c>
      <c r="F8" s="267" t="s">
        <v>6</v>
      </c>
      <c r="G8" s="9"/>
      <c r="H8"/>
      <c r="I8"/>
      <c r="N8" s="36"/>
    </row>
    <row r="9" spans="1:14" s="36" customFormat="1" x14ac:dyDescent="0.25">
      <c r="A9" s="89"/>
      <c r="B9" s="90"/>
      <c r="C9" s="65" t="s">
        <v>144</v>
      </c>
      <c r="D9" s="33"/>
      <c r="E9" s="34"/>
      <c r="F9" s="268"/>
      <c r="G9" s="35"/>
      <c r="H9"/>
      <c r="I9"/>
      <c r="J9"/>
      <c r="K9"/>
      <c r="L9"/>
      <c r="M9"/>
      <c r="N9"/>
    </row>
    <row r="10" spans="1:14" ht="15" x14ac:dyDescent="0.2">
      <c r="A10" s="49">
        <v>1341</v>
      </c>
      <c r="B10" s="58"/>
      <c r="C10" s="52" t="s">
        <v>5</v>
      </c>
      <c r="D10" s="55">
        <v>230</v>
      </c>
      <c r="E10" s="55">
        <v>230</v>
      </c>
      <c r="F10" s="118">
        <v>198659.25</v>
      </c>
      <c r="G10" s="9"/>
      <c r="H10"/>
      <c r="I10"/>
    </row>
    <row r="11" spans="1:14" ht="15" x14ac:dyDescent="0.2">
      <c r="A11" s="50">
        <v>1342</v>
      </c>
      <c r="B11" s="58"/>
      <c r="C11" s="53" t="s">
        <v>59</v>
      </c>
      <c r="D11" s="56">
        <v>110</v>
      </c>
      <c r="E11" s="56">
        <v>110</v>
      </c>
      <c r="F11" s="145">
        <v>116165</v>
      </c>
      <c r="G11" s="9"/>
      <c r="H11"/>
      <c r="I11"/>
    </row>
    <row r="12" spans="1:14" ht="15" x14ac:dyDescent="0.2">
      <c r="A12" s="50">
        <v>1343</v>
      </c>
      <c r="B12" s="58"/>
      <c r="C12" s="53" t="s">
        <v>7</v>
      </c>
      <c r="D12" s="56">
        <v>200</v>
      </c>
      <c r="E12" s="56">
        <v>200</v>
      </c>
      <c r="F12" s="145">
        <v>428373</v>
      </c>
      <c r="G12" s="9"/>
      <c r="H12"/>
      <c r="I12"/>
    </row>
    <row r="13" spans="1:14" ht="15" x14ac:dyDescent="0.2">
      <c r="A13" s="50">
        <v>1345</v>
      </c>
      <c r="B13" s="58"/>
      <c r="C13" s="53" t="s">
        <v>42</v>
      </c>
      <c r="D13" s="56">
        <v>50</v>
      </c>
      <c r="E13" s="56">
        <v>50</v>
      </c>
      <c r="F13" s="145">
        <v>33180</v>
      </c>
      <c r="G13" s="9"/>
      <c r="H13"/>
      <c r="I13"/>
    </row>
    <row r="14" spans="1:14" ht="15" x14ac:dyDescent="0.2">
      <c r="A14" s="50">
        <v>1361</v>
      </c>
      <c r="B14" s="58"/>
      <c r="C14" s="53" t="s">
        <v>4</v>
      </c>
      <c r="D14" s="56">
        <v>130</v>
      </c>
      <c r="E14" s="56">
        <v>130</v>
      </c>
      <c r="F14" s="145">
        <v>158740</v>
      </c>
      <c r="G14" s="9"/>
      <c r="H14" s="9"/>
      <c r="J14" s="9"/>
      <c r="K14" s="9"/>
      <c r="L14" s="9"/>
      <c r="M14" s="9"/>
    </row>
    <row r="15" spans="1:14" ht="15" x14ac:dyDescent="0.2">
      <c r="A15" s="50">
        <v>1511</v>
      </c>
      <c r="B15" s="58"/>
      <c r="C15" s="53" t="s">
        <v>123</v>
      </c>
      <c r="D15" s="56">
        <v>8000</v>
      </c>
      <c r="E15" s="56">
        <v>8000</v>
      </c>
      <c r="F15" s="145">
        <v>8294961.7800000003</v>
      </c>
      <c r="G15" s="9"/>
      <c r="H15"/>
      <c r="I15"/>
      <c r="N15" s="9"/>
    </row>
    <row r="16" spans="1:14" s="9" customFormat="1" x14ac:dyDescent="0.25">
      <c r="A16" s="50"/>
      <c r="B16" s="58"/>
      <c r="C16" s="54" t="s">
        <v>145</v>
      </c>
      <c r="D16" s="57">
        <f>SUM(D10:D15)</f>
        <v>8720</v>
      </c>
      <c r="E16" s="57">
        <f>SUM(E10:E15)</f>
        <v>8720</v>
      </c>
      <c r="F16" s="258">
        <f>SUM(F10:F15)</f>
        <v>9230079.0300000012</v>
      </c>
      <c r="H16"/>
      <c r="I16"/>
      <c r="J16"/>
      <c r="K16"/>
      <c r="L16"/>
      <c r="M16"/>
      <c r="N16"/>
    </row>
    <row r="17" spans="1:14" ht="15" x14ac:dyDescent="0.2">
      <c r="A17" s="49"/>
      <c r="B17" s="58"/>
      <c r="C17" s="52"/>
      <c r="D17" s="19"/>
      <c r="E17" s="17"/>
      <c r="F17" s="269"/>
      <c r="G17" s="9"/>
      <c r="H17"/>
      <c r="I17"/>
    </row>
    <row r="18" spans="1:14" x14ac:dyDescent="0.25">
      <c r="A18" s="49"/>
      <c r="B18" s="58"/>
      <c r="C18" s="64" t="s">
        <v>146</v>
      </c>
      <c r="D18" s="19"/>
      <c r="E18" s="19"/>
      <c r="F18" s="269"/>
      <c r="G18" s="9"/>
      <c r="H18"/>
      <c r="I18"/>
    </row>
    <row r="19" spans="1:14" ht="15" x14ac:dyDescent="0.2">
      <c r="A19" s="49">
        <v>2111</v>
      </c>
      <c r="B19" s="58">
        <v>3314</v>
      </c>
      <c r="C19" s="52" t="s">
        <v>87</v>
      </c>
      <c r="D19" s="62">
        <v>10</v>
      </c>
      <c r="E19" s="62">
        <v>10</v>
      </c>
      <c r="F19" s="118">
        <v>9150</v>
      </c>
      <c r="G19" s="9"/>
      <c r="H19"/>
      <c r="I19"/>
    </row>
    <row r="20" spans="1:14" ht="15" x14ac:dyDescent="0.2">
      <c r="A20" s="50">
        <v>2111</v>
      </c>
      <c r="B20" s="59">
        <v>3632</v>
      </c>
      <c r="C20" s="53" t="s">
        <v>88</v>
      </c>
      <c r="D20" s="63">
        <v>10</v>
      </c>
      <c r="E20" s="63">
        <v>10</v>
      </c>
      <c r="F20" s="145">
        <v>9400</v>
      </c>
      <c r="G20" s="9"/>
      <c r="H20"/>
      <c r="I20"/>
    </row>
    <row r="21" spans="1:14" ht="15" x14ac:dyDescent="0.2">
      <c r="A21" s="50">
        <v>2111</v>
      </c>
      <c r="B21" s="59">
        <v>6112</v>
      </c>
      <c r="C21" s="53" t="s">
        <v>278</v>
      </c>
      <c r="D21" s="63"/>
      <c r="E21" s="63"/>
      <c r="F21" s="145"/>
      <c r="G21" s="9"/>
      <c r="H21"/>
      <c r="I21"/>
    </row>
    <row r="22" spans="1:14" ht="30" x14ac:dyDescent="0.2">
      <c r="A22" s="50">
        <v>2111</v>
      </c>
      <c r="B22" s="59">
        <v>6171</v>
      </c>
      <c r="C22" s="52" t="s">
        <v>187</v>
      </c>
      <c r="D22" s="63">
        <v>0</v>
      </c>
      <c r="E22" s="63">
        <v>0</v>
      </c>
      <c r="F22" s="145">
        <v>1763</v>
      </c>
      <c r="G22" s="9"/>
      <c r="H22"/>
      <c r="I22"/>
    </row>
    <row r="23" spans="1:14" ht="15" x14ac:dyDescent="0.2">
      <c r="A23" s="50">
        <v>2112</v>
      </c>
      <c r="B23" s="59">
        <v>3319</v>
      </c>
      <c r="C23" s="53" t="s">
        <v>101</v>
      </c>
      <c r="D23" s="63">
        <v>16</v>
      </c>
      <c r="E23" s="63">
        <v>16</v>
      </c>
      <c r="F23" s="145">
        <v>3289</v>
      </c>
      <c r="G23" s="9"/>
      <c r="H23"/>
      <c r="I23"/>
    </row>
    <row r="24" spans="1:14" ht="15" x14ac:dyDescent="0.2">
      <c r="A24" s="50">
        <v>2141</v>
      </c>
      <c r="B24" s="59">
        <v>6310</v>
      </c>
      <c r="C24" s="53" t="s">
        <v>43</v>
      </c>
      <c r="D24" s="63">
        <v>90</v>
      </c>
      <c r="E24" s="63">
        <v>90</v>
      </c>
      <c r="F24" s="145">
        <v>35024.18</v>
      </c>
      <c r="G24" s="9"/>
      <c r="H24"/>
      <c r="I24"/>
    </row>
    <row r="25" spans="1:14" ht="15" x14ac:dyDescent="0.2">
      <c r="A25" s="50">
        <v>2212</v>
      </c>
      <c r="B25" s="60">
        <v>6171</v>
      </c>
      <c r="C25" s="53" t="s">
        <v>247</v>
      </c>
      <c r="D25" s="63">
        <v>0</v>
      </c>
      <c r="E25" s="63">
        <v>0</v>
      </c>
      <c r="F25" s="145">
        <v>31000</v>
      </c>
      <c r="G25" s="9"/>
      <c r="H25"/>
      <c r="I25"/>
    </row>
    <row r="26" spans="1:14" ht="30" x14ac:dyDescent="0.2">
      <c r="A26" s="50">
        <v>2229</v>
      </c>
      <c r="B26" s="60">
        <v>3113</v>
      </c>
      <c r="C26" s="61" t="s">
        <v>163</v>
      </c>
      <c r="D26" s="63">
        <v>0</v>
      </c>
      <c r="E26" s="63">
        <v>535.9</v>
      </c>
      <c r="F26" s="145">
        <v>535927.69999999995</v>
      </c>
      <c r="G26" s="9"/>
      <c r="H26"/>
      <c r="I26"/>
    </row>
    <row r="27" spans="1:14" ht="15" x14ac:dyDescent="0.2">
      <c r="A27" s="49">
        <v>2321</v>
      </c>
      <c r="B27" s="73">
        <v>2321</v>
      </c>
      <c r="C27" s="221" t="s">
        <v>188</v>
      </c>
      <c r="D27" s="63">
        <v>0</v>
      </c>
      <c r="E27" s="63">
        <v>1400</v>
      </c>
      <c r="F27" s="145">
        <v>1400000</v>
      </c>
      <c r="G27" s="9"/>
      <c r="H27"/>
      <c r="I27"/>
    </row>
    <row r="28" spans="1:14" ht="15" x14ac:dyDescent="0.2">
      <c r="A28" s="50">
        <v>2322</v>
      </c>
      <c r="B28" s="60">
        <v>6171</v>
      </c>
      <c r="C28" s="53" t="s">
        <v>121</v>
      </c>
      <c r="D28" s="63">
        <v>0</v>
      </c>
      <c r="E28" s="63">
        <v>52.4</v>
      </c>
      <c r="F28" s="145">
        <v>52369</v>
      </c>
      <c r="G28" s="9"/>
      <c r="H28"/>
      <c r="I28"/>
    </row>
    <row r="29" spans="1:14" ht="30" x14ac:dyDescent="0.2">
      <c r="A29" s="50">
        <v>2324</v>
      </c>
      <c r="B29" s="60">
        <v>6112</v>
      </c>
      <c r="C29" s="52" t="s">
        <v>253</v>
      </c>
      <c r="D29" s="63">
        <v>0</v>
      </c>
      <c r="E29" s="63">
        <v>180</v>
      </c>
      <c r="F29" s="145">
        <v>180000</v>
      </c>
      <c r="G29" s="9"/>
      <c r="H29"/>
      <c r="I29"/>
    </row>
    <row r="30" spans="1:14" ht="15" x14ac:dyDescent="0.2">
      <c r="A30" s="50">
        <v>2324</v>
      </c>
      <c r="B30" s="59">
        <v>6171</v>
      </c>
      <c r="C30" s="53" t="s">
        <v>75</v>
      </c>
      <c r="D30" s="63">
        <v>210</v>
      </c>
      <c r="E30" s="63">
        <v>210</v>
      </c>
      <c r="F30" s="145">
        <v>289357</v>
      </c>
      <c r="G30" s="9"/>
      <c r="H30"/>
      <c r="I30"/>
    </row>
    <row r="31" spans="1:14" x14ac:dyDescent="0.25">
      <c r="A31" s="50"/>
      <c r="B31" s="59"/>
      <c r="C31" s="54" t="s">
        <v>147</v>
      </c>
      <c r="D31" s="57">
        <f>SUM(D19:D30)</f>
        <v>336</v>
      </c>
      <c r="E31" s="57">
        <f>SUM(E19:E30)</f>
        <v>2504.3000000000002</v>
      </c>
      <c r="F31" s="258">
        <f>SUM(F19:F30)</f>
        <v>2547279.88</v>
      </c>
      <c r="G31" s="9"/>
      <c r="H31" s="51"/>
      <c r="I31" s="51"/>
      <c r="J31" s="51"/>
      <c r="K31" s="51"/>
      <c r="L31" s="51"/>
      <c r="M31" s="51"/>
    </row>
    <row r="32" spans="1:14" x14ac:dyDescent="0.25">
      <c r="A32" s="49"/>
      <c r="B32" s="58"/>
      <c r="C32" s="64"/>
      <c r="D32" s="18"/>
      <c r="E32" s="20"/>
      <c r="F32" s="270"/>
      <c r="G32" s="9"/>
      <c r="H32"/>
      <c r="I32"/>
      <c r="N32" s="51"/>
    </row>
    <row r="33" spans="1:14" s="51" customFormat="1" x14ac:dyDescent="0.25">
      <c r="A33" s="49"/>
      <c r="B33" s="58"/>
      <c r="C33" s="66" t="s">
        <v>149</v>
      </c>
      <c r="D33" s="67"/>
      <c r="E33" s="67"/>
      <c r="F33" s="147"/>
      <c r="G33" s="68"/>
      <c r="H33"/>
      <c r="I33"/>
      <c r="J33"/>
      <c r="K33"/>
      <c r="L33"/>
      <c r="M33"/>
      <c r="N33"/>
    </row>
    <row r="34" spans="1:14" ht="30" x14ac:dyDescent="0.2">
      <c r="A34" s="49">
        <v>4131</v>
      </c>
      <c r="B34" s="58">
        <v>6330</v>
      </c>
      <c r="C34" s="52" t="s">
        <v>164</v>
      </c>
      <c r="D34" s="62">
        <v>11600</v>
      </c>
      <c r="E34" s="62">
        <v>11600</v>
      </c>
      <c r="F34" s="118">
        <v>0</v>
      </c>
      <c r="G34" s="9"/>
      <c r="H34"/>
      <c r="I34"/>
    </row>
    <row r="35" spans="1:14" ht="30" x14ac:dyDescent="0.2">
      <c r="A35" s="50">
        <v>4131</v>
      </c>
      <c r="B35" s="59">
        <v>6330</v>
      </c>
      <c r="C35" s="52" t="s">
        <v>254</v>
      </c>
      <c r="D35" s="63">
        <v>0</v>
      </c>
      <c r="E35" s="63">
        <v>1300</v>
      </c>
      <c r="F35" s="145">
        <v>1300000</v>
      </c>
      <c r="G35" s="9"/>
      <c r="H35"/>
      <c r="I35"/>
    </row>
    <row r="36" spans="1:14" ht="15" x14ac:dyDescent="0.2">
      <c r="A36" s="50">
        <v>4133</v>
      </c>
      <c r="B36" s="59">
        <v>6330</v>
      </c>
      <c r="C36" s="53" t="s">
        <v>80</v>
      </c>
      <c r="D36" s="63">
        <v>554</v>
      </c>
      <c r="E36" s="63">
        <v>554</v>
      </c>
      <c r="F36" s="145">
        <v>218378</v>
      </c>
      <c r="G36" s="9"/>
      <c r="H36"/>
      <c r="I36"/>
    </row>
    <row r="37" spans="1:14" ht="15" x14ac:dyDescent="0.2">
      <c r="A37" s="50">
        <v>4134</v>
      </c>
      <c r="B37" s="59">
        <v>6330</v>
      </c>
      <c r="C37" s="53" t="s">
        <v>45</v>
      </c>
      <c r="D37" s="63"/>
      <c r="E37" s="63"/>
      <c r="F37" s="145"/>
      <c r="G37" s="9"/>
      <c r="H37"/>
      <c r="I37"/>
    </row>
    <row r="38" spans="1:14" ht="15" x14ac:dyDescent="0.2">
      <c r="A38" s="69"/>
      <c r="B38" s="71"/>
      <c r="C38" s="74" t="s">
        <v>165</v>
      </c>
      <c r="D38" s="63">
        <v>250</v>
      </c>
      <c r="E38" s="63">
        <v>250</v>
      </c>
      <c r="F38" s="145">
        <v>217571</v>
      </c>
      <c r="G38" s="9"/>
      <c r="H38"/>
      <c r="I38"/>
    </row>
    <row r="39" spans="1:14" ht="15" x14ac:dyDescent="0.2">
      <c r="A39" s="69"/>
      <c r="B39" s="71"/>
      <c r="C39" s="74" t="s">
        <v>106</v>
      </c>
      <c r="D39" s="63">
        <v>0</v>
      </c>
      <c r="E39" s="63">
        <v>1300</v>
      </c>
      <c r="F39" s="145">
        <v>1300000</v>
      </c>
      <c r="G39" s="9"/>
      <c r="H39"/>
      <c r="I39"/>
    </row>
    <row r="40" spans="1:14" ht="15" x14ac:dyDescent="0.2">
      <c r="A40" s="70">
        <v>4139</v>
      </c>
      <c r="B40" s="72">
        <v>6330</v>
      </c>
      <c r="C40" s="79" t="s">
        <v>166</v>
      </c>
      <c r="D40" s="63">
        <v>299</v>
      </c>
      <c r="E40" s="63">
        <v>299</v>
      </c>
      <c r="F40" s="145">
        <v>211028</v>
      </c>
      <c r="G40" s="9"/>
      <c r="H40"/>
      <c r="I40"/>
    </row>
    <row r="41" spans="1:14" ht="30" x14ac:dyDescent="0.2">
      <c r="A41" s="49">
        <v>4137</v>
      </c>
      <c r="B41" s="73">
        <v>6330</v>
      </c>
      <c r="C41" s="53" t="s">
        <v>167</v>
      </c>
      <c r="D41" s="63">
        <v>218</v>
      </c>
      <c r="E41" s="63">
        <v>218</v>
      </c>
      <c r="F41" s="145">
        <v>218000</v>
      </c>
      <c r="G41" s="9"/>
      <c r="H41"/>
      <c r="I41"/>
    </row>
    <row r="42" spans="1:14" ht="30" x14ac:dyDescent="0.2">
      <c r="A42" s="50">
        <v>4137</v>
      </c>
      <c r="B42" s="60">
        <v>6330</v>
      </c>
      <c r="C42" s="53" t="s">
        <v>168</v>
      </c>
      <c r="D42" s="63">
        <v>23029</v>
      </c>
      <c r="E42" s="63">
        <v>23029</v>
      </c>
      <c r="F42" s="145">
        <v>23029000</v>
      </c>
      <c r="G42" s="9"/>
      <c r="H42"/>
      <c r="I42"/>
    </row>
    <row r="43" spans="1:14" ht="45" x14ac:dyDescent="0.2">
      <c r="A43" s="50">
        <v>4137</v>
      </c>
      <c r="B43" s="60">
        <v>6330</v>
      </c>
      <c r="C43" s="53" t="s">
        <v>169</v>
      </c>
      <c r="D43" s="63">
        <v>0</v>
      </c>
      <c r="E43" s="63">
        <v>10377.5</v>
      </c>
      <c r="F43" s="145">
        <v>10377491</v>
      </c>
      <c r="G43" s="9"/>
      <c r="H43"/>
      <c r="I43"/>
    </row>
    <row r="44" spans="1:14" ht="30" x14ac:dyDescent="0.2">
      <c r="A44" s="50">
        <v>4137</v>
      </c>
      <c r="B44" s="60">
        <v>6330</v>
      </c>
      <c r="C44" s="53" t="s">
        <v>255</v>
      </c>
      <c r="D44" s="63">
        <v>0</v>
      </c>
      <c r="E44" s="63">
        <v>110</v>
      </c>
      <c r="F44" s="145">
        <v>110000</v>
      </c>
      <c r="G44" s="9"/>
      <c r="H44"/>
      <c r="I44"/>
    </row>
    <row r="45" spans="1:14" ht="45" x14ac:dyDescent="0.2">
      <c r="A45" s="50">
        <v>4137</v>
      </c>
      <c r="B45" s="60">
        <v>6330</v>
      </c>
      <c r="C45" s="53" t="s">
        <v>256</v>
      </c>
      <c r="D45" s="63">
        <v>0</v>
      </c>
      <c r="E45" s="63">
        <v>1720.5</v>
      </c>
      <c r="F45" s="145">
        <v>1720533</v>
      </c>
      <c r="G45" s="9"/>
      <c r="H45"/>
      <c r="I45"/>
      <c r="J45">
        <f>54973.4-54901.4</f>
        <v>72</v>
      </c>
    </row>
    <row r="46" spans="1:14" ht="45" x14ac:dyDescent="0.2">
      <c r="A46" s="50">
        <v>4137</v>
      </c>
      <c r="B46" s="60">
        <v>6330</v>
      </c>
      <c r="C46" s="53" t="s">
        <v>170</v>
      </c>
      <c r="D46" s="63">
        <v>0</v>
      </c>
      <c r="E46" s="63">
        <v>622.5</v>
      </c>
      <c r="F46" s="145">
        <v>622509</v>
      </c>
      <c r="G46" s="9"/>
      <c r="H46"/>
      <c r="I46"/>
    </row>
    <row r="47" spans="1:14" ht="30" x14ac:dyDescent="0.2">
      <c r="A47" s="50">
        <v>4137</v>
      </c>
      <c r="B47" s="60">
        <v>6330</v>
      </c>
      <c r="C47" s="53" t="s">
        <v>171</v>
      </c>
      <c r="D47" s="63">
        <v>0</v>
      </c>
      <c r="E47" s="63">
        <f>510.8+178.2</f>
        <v>689</v>
      </c>
      <c r="F47" s="145">
        <v>689000</v>
      </c>
      <c r="G47" s="9"/>
      <c r="H47"/>
      <c r="I47"/>
    </row>
    <row r="48" spans="1:14" ht="45" x14ac:dyDescent="0.2">
      <c r="A48" s="50">
        <v>4137</v>
      </c>
      <c r="B48" s="60">
        <v>6330</v>
      </c>
      <c r="C48" s="53" t="s">
        <v>172</v>
      </c>
      <c r="D48" s="63">
        <v>0</v>
      </c>
      <c r="E48" s="63">
        <v>506</v>
      </c>
      <c r="F48" s="145">
        <v>506000</v>
      </c>
      <c r="G48" s="9"/>
      <c r="H48"/>
      <c r="I48"/>
    </row>
    <row r="49" spans="1:14" ht="30" x14ac:dyDescent="0.2">
      <c r="A49" s="50">
        <v>4137</v>
      </c>
      <c r="B49" s="60">
        <v>6330</v>
      </c>
      <c r="C49" s="53" t="s">
        <v>173</v>
      </c>
      <c r="D49" s="63">
        <v>0</v>
      </c>
      <c r="E49" s="63">
        <v>11.1</v>
      </c>
      <c r="F49" s="145">
        <v>11100</v>
      </c>
      <c r="G49" s="9"/>
      <c r="H49"/>
      <c r="I49"/>
    </row>
    <row r="50" spans="1:14" ht="30" x14ac:dyDescent="0.2">
      <c r="A50" s="50">
        <v>4137</v>
      </c>
      <c r="B50" s="60">
        <v>6330</v>
      </c>
      <c r="C50" s="53" t="s">
        <v>174</v>
      </c>
      <c r="D50" s="63">
        <v>0</v>
      </c>
      <c r="E50" s="63">
        <v>24.1</v>
      </c>
      <c r="F50" s="145">
        <v>24100</v>
      </c>
      <c r="G50" s="9"/>
      <c r="H50"/>
      <c r="I50"/>
    </row>
    <row r="51" spans="1:14" ht="30" x14ac:dyDescent="0.2">
      <c r="A51" s="50">
        <v>4137</v>
      </c>
      <c r="B51" s="60">
        <v>6330</v>
      </c>
      <c r="C51" s="53" t="s">
        <v>175</v>
      </c>
      <c r="D51" s="63">
        <v>0</v>
      </c>
      <c r="E51" s="63">
        <v>35</v>
      </c>
      <c r="F51" s="145">
        <v>35000</v>
      </c>
      <c r="G51" s="9"/>
      <c r="H51"/>
      <c r="I51"/>
    </row>
    <row r="52" spans="1:14" ht="30" x14ac:dyDescent="0.2">
      <c r="A52" s="50">
        <v>4137</v>
      </c>
      <c r="B52" s="60">
        <v>6330</v>
      </c>
      <c r="C52" s="53" t="s">
        <v>176</v>
      </c>
      <c r="D52" s="63">
        <v>0</v>
      </c>
      <c r="E52" s="63">
        <f>198.8+67+5</f>
        <v>270.8</v>
      </c>
      <c r="F52" s="145">
        <f>198800+67000+5000</f>
        <v>270800</v>
      </c>
      <c r="G52" s="9"/>
      <c r="H52"/>
      <c r="I52"/>
    </row>
    <row r="53" spans="1:14" ht="30" x14ac:dyDescent="0.2">
      <c r="A53" s="50">
        <v>4137</v>
      </c>
      <c r="B53" s="60">
        <v>6330</v>
      </c>
      <c r="C53" s="53" t="s">
        <v>177</v>
      </c>
      <c r="D53" s="63">
        <v>0</v>
      </c>
      <c r="E53" s="63">
        <v>1395.9</v>
      </c>
      <c r="F53" s="145">
        <v>1395937</v>
      </c>
      <c r="G53" s="9"/>
      <c r="H53"/>
      <c r="I53"/>
    </row>
    <row r="54" spans="1:14" ht="30" x14ac:dyDescent="0.2">
      <c r="A54" s="50">
        <v>4137</v>
      </c>
      <c r="B54" s="60">
        <v>6330</v>
      </c>
      <c r="C54" s="53" t="s">
        <v>178</v>
      </c>
      <c r="D54" s="63">
        <v>0</v>
      </c>
      <c r="E54" s="63">
        <v>70</v>
      </c>
      <c r="F54" s="145">
        <v>0</v>
      </c>
      <c r="G54" s="9"/>
      <c r="H54"/>
      <c r="I54"/>
    </row>
    <row r="55" spans="1:14" ht="45" x14ac:dyDescent="0.2">
      <c r="A55" s="50">
        <v>4137</v>
      </c>
      <c r="B55" s="60">
        <v>6330</v>
      </c>
      <c r="C55" s="53" t="s">
        <v>189</v>
      </c>
      <c r="D55" s="63">
        <v>0</v>
      </c>
      <c r="E55" s="63">
        <v>591</v>
      </c>
      <c r="F55" s="145">
        <v>591000</v>
      </c>
      <c r="G55" s="9"/>
      <c r="H55"/>
      <c r="I55"/>
    </row>
    <row r="56" spans="1:14" x14ac:dyDescent="0.25">
      <c r="A56" s="50"/>
      <c r="B56" s="58"/>
      <c r="C56" s="54" t="s">
        <v>179</v>
      </c>
      <c r="D56" s="57">
        <f>SUM(D34:D55)</f>
        <v>35950</v>
      </c>
      <c r="E56" s="57">
        <f>SUM(E34:E55)</f>
        <v>54973.4</v>
      </c>
      <c r="F56" s="258">
        <f>SUM(F34:F55)</f>
        <v>42847447</v>
      </c>
      <c r="G56" s="9"/>
      <c r="H56"/>
      <c r="I56"/>
    </row>
    <row r="57" spans="1:14" thickBot="1" x14ac:dyDescent="0.25">
      <c r="A57" s="92"/>
      <c r="B57" s="72"/>
      <c r="C57" s="271"/>
      <c r="D57" s="21"/>
      <c r="E57" s="28"/>
      <c r="F57" s="272"/>
      <c r="G57" s="9"/>
      <c r="H57" s="36"/>
      <c r="I57" s="36"/>
      <c r="J57" s="36"/>
      <c r="K57" s="36"/>
      <c r="L57" s="36"/>
      <c r="M57" s="36"/>
    </row>
    <row r="58" spans="1:14" ht="32.25" thickBot="1" x14ac:dyDescent="0.3">
      <c r="A58" s="93"/>
      <c r="B58" s="94"/>
      <c r="C58" s="114" t="s">
        <v>158</v>
      </c>
      <c r="D58" s="119">
        <f>D16+D31+D56</f>
        <v>45006</v>
      </c>
      <c r="E58" s="119">
        <f>E16+E31+E56</f>
        <v>66197.7</v>
      </c>
      <c r="F58" s="120">
        <f>F16+F31+F56</f>
        <v>54624805.909999996</v>
      </c>
      <c r="G58" s="9"/>
      <c r="H58" s="36"/>
      <c r="I58" s="36"/>
      <c r="J58" s="36"/>
      <c r="K58" s="36"/>
      <c r="L58" s="36"/>
      <c r="M58" s="36"/>
      <c r="N58" s="36"/>
    </row>
    <row r="59" spans="1:14" s="36" customFormat="1" x14ac:dyDescent="0.25">
      <c r="A59" s="95"/>
      <c r="B59" s="96"/>
      <c r="C59" s="97"/>
      <c r="D59" s="37"/>
      <c r="E59" s="37"/>
      <c r="F59" s="273"/>
      <c r="G59" s="35"/>
    </row>
    <row r="60" spans="1:14" s="36" customFormat="1" x14ac:dyDescent="0.25">
      <c r="A60" s="98"/>
      <c r="B60" s="99"/>
      <c r="C60" s="100" t="s">
        <v>148</v>
      </c>
      <c r="D60" s="38"/>
      <c r="E60" s="38"/>
      <c r="F60" s="274"/>
      <c r="G60" s="35"/>
    </row>
    <row r="61" spans="1:14" s="36" customFormat="1" ht="15" x14ac:dyDescent="0.2">
      <c r="A61" s="49">
        <v>4133</v>
      </c>
      <c r="B61" s="73">
        <v>6330</v>
      </c>
      <c r="C61" s="52" t="s">
        <v>80</v>
      </c>
      <c r="D61" s="62">
        <f>D36</f>
        <v>554</v>
      </c>
      <c r="E61" s="62">
        <f>E36</f>
        <v>554</v>
      </c>
      <c r="F61" s="118">
        <f>F36</f>
        <v>218378</v>
      </c>
      <c r="G61" s="35"/>
      <c r="H61"/>
      <c r="I61"/>
      <c r="J61"/>
      <c r="K61"/>
      <c r="L61"/>
      <c r="M61"/>
    </row>
    <row r="62" spans="1:14" s="36" customFormat="1" ht="15" x14ac:dyDescent="0.2">
      <c r="A62" s="50">
        <v>4134</v>
      </c>
      <c r="B62" s="60">
        <v>6330</v>
      </c>
      <c r="C62" s="53" t="s">
        <v>45</v>
      </c>
      <c r="D62" s="63"/>
      <c r="E62" s="63"/>
      <c r="F62" s="145"/>
      <c r="G62" s="35"/>
      <c r="H62"/>
      <c r="I62"/>
      <c r="J62"/>
      <c r="K62"/>
      <c r="L62"/>
      <c r="M62"/>
      <c r="N62"/>
    </row>
    <row r="63" spans="1:14" ht="15" x14ac:dyDescent="0.2">
      <c r="A63" s="69"/>
      <c r="B63" s="91"/>
      <c r="C63" s="74" t="s">
        <v>165</v>
      </c>
      <c r="D63" s="63">
        <f t="shared" ref="D63:F65" si="0">D38</f>
        <v>250</v>
      </c>
      <c r="E63" s="63">
        <f t="shared" si="0"/>
        <v>250</v>
      </c>
      <c r="F63" s="145">
        <f t="shared" si="0"/>
        <v>217571</v>
      </c>
      <c r="G63" s="9"/>
      <c r="H63"/>
      <c r="I63"/>
    </row>
    <row r="64" spans="1:14" ht="15" x14ac:dyDescent="0.2">
      <c r="A64" s="69"/>
      <c r="B64" s="91"/>
      <c r="C64" s="74" t="s">
        <v>106</v>
      </c>
      <c r="D64" s="63">
        <f t="shared" si="0"/>
        <v>0</v>
      </c>
      <c r="E64" s="63">
        <f t="shared" si="0"/>
        <v>1300</v>
      </c>
      <c r="F64" s="145">
        <f t="shared" si="0"/>
        <v>1300000</v>
      </c>
      <c r="G64" s="9"/>
      <c r="H64" s="2"/>
      <c r="I64"/>
    </row>
    <row r="65" spans="1:9" ht="15" x14ac:dyDescent="0.2">
      <c r="A65" s="50">
        <v>4139</v>
      </c>
      <c r="B65" s="60">
        <v>6330</v>
      </c>
      <c r="C65" s="108" t="s">
        <v>166</v>
      </c>
      <c r="D65" s="63">
        <f t="shared" si="0"/>
        <v>299</v>
      </c>
      <c r="E65" s="63">
        <f t="shared" si="0"/>
        <v>299</v>
      </c>
      <c r="F65" s="145">
        <f t="shared" si="0"/>
        <v>211028</v>
      </c>
      <c r="G65" s="9"/>
      <c r="H65"/>
      <c r="I65"/>
    </row>
    <row r="66" spans="1:9" ht="30" x14ac:dyDescent="0.2">
      <c r="A66" s="50">
        <v>4137</v>
      </c>
      <c r="B66" s="60">
        <v>6330</v>
      </c>
      <c r="C66" s="53" t="s">
        <v>180</v>
      </c>
      <c r="D66" s="56">
        <f>SUM(D41:D55)</f>
        <v>23247</v>
      </c>
      <c r="E66" s="56">
        <f>SUM(E41:E55)</f>
        <v>39670.400000000001</v>
      </c>
      <c r="F66" s="145">
        <f>SUM(F41:F55)</f>
        <v>39600470</v>
      </c>
      <c r="G66" s="9"/>
      <c r="H66"/>
      <c r="I66"/>
    </row>
    <row r="67" spans="1:9" ht="32.25" thickBot="1" x14ac:dyDescent="0.3">
      <c r="A67" s="106"/>
      <c r="B67" s="107"/>
      <c r="C67" s="111" t="s">
        <v>155</v>
      </c>
      <c r="D67" s="109">
        <f>SUM(D61:D66)</f>
        <v>24350</v>
      </c>
      <c r="E67" s="109">
        <f>SUM(E61:E66)</f>
        <v>42073.4</v>
      </c>
      <c r="F67" s="246">
        <f>SUM(F61:F66)</f>
        <v>41547447</v>
      </c>
      <c r="G67" s="9"/>
      <c r="H67"/>
      <c r="I67"/>
    </row>
    <row r="68" spans="1:9" ht="16.5" thickBot="1" x14ac:dyDescent="0.3">
      <c r="A68" s="275"/>
      <c r="B68" s="242"/>
      <c r="C68" s="248"/>
      <c r="D68" s="249"/>
      <c r="E68" s="249"/>
      <c r="F68" s="276"/>
      <c r="G68" s="9"/>
      <c r="H68"/>
      <c r="I68"/>
    </row>
    <row r="69" spans="1:9" ht="32.25" thickBot="1" x14ac:dyDescent="0.3">
      <c r="A69" s="93"/>
      <c r="B69" s="115"/>
      <c r="C69" s="116" t="s">
        <v>181</v>
      </c>
      <c r="D69" s="121">
        <f>D58-D67</f>
        <v>20656</v>
      </c>
      <c r="E69" s="121">
        <f>E58-E67</f>
        <v>24124.299999999996</v>
      </c>
      <c r="F69" s="120">
        <f>F58-F67</f>
        <v>13077358.909999996</v>
      </c>
      <c r="G69" s="9"/>
      <c r="H69"/>
      <c r="I69"/>
    </row>
    <row r="70" spans="1:9" ht="16.5" thickBot="1" x14ac:dyDescent="0.3">
      <c r="A70" s="92"/>
      <c r="B70" s="81"/>
      <c r="C70" s="203"/>
      <c r="D70" s="204"/>
      <c r="E70" s="205"/>
      <c r="F70" s="265"/>
      <c r="G70" s="9"/>
      <c r="H70"/>
      <c r="I70"/>
    </row>
    <row r="71" spans="1:9" ht="16.5" thickBot="1" x14ac:dyDescent="0.3">
      <c r="A71" s="93"/>
      <c r="B71" s="115"/>
      <c r="C71" s="116" t="s">
        <v>182</v>
      </c>
      <c r="D71" s="117">
        <f>D66</f>
        <v>23247</v>
      </c>
      <c r="E71" s="117">
        <f>E66</f>
        <v>39670.400000000001</v>
      </c>
      <c r="F71" s="277">
        <f>F66</f>
        <v>39600470</v>
      </c>
      <c r="G71" s="9"/>
      <c r="H71"/>
      <c r="I71"/>
    </row>
    <row r="72" spans="1:9" ht="16.5" thickBot="1" x14ac:dyDescent="0.3">
      <c r="A72" s="92"/>
      <c r="B72" s="81"/>
      <c r="C72" s="271"/>
      <c r="D72" s="204"/>
      <c r="E72" s="205"/>
      <c r="F72" s="265"/>
      <c r="G72" s="9"/>
      <c r="H72" s="202"/>
    </row>
    <row r="73" spans="1:9" ht="16.5" thickBot="1" x14ac:dyDescent="0.3">
      <c r="A73" s="101"/>
      <c r="B73" s="102"/>
      <c r="C73" s="103" t="s">
        <v>233</v>
      </c>
      <c r="D73" s="122">
        <f>SUM(D69:D71)</f>
        <v>43903</v>
      </c>
      <c r="E73" s="122">
        <f>SUM(E69:E71)</f>
        <v>63794.7</v>
      </c>
      <c r="F73" s="278">
        <f>SUM(F69:F71)</f>
        <v>52677828.909999996</v>
      </c>
      <c r="G73" s="9"/>
      <c r="H73" s="202"/>
    </row>
    <row r="74" spans="1:9" x14ac:dyDescent="0.25">
      <c r="A74" s="200"/>
      <c r="B74" s="200"/>
      <c r="C74" s="201"/>
      <c r="D74" s="202"/>
      <c r="E74" s="202"/>
      <c r="F74" s="202"/>
      <c r="G74" s="202"/>
      <c r="H74" s="51"/>
    </row>
    <row r="75" spans="1:9" x14ac:dyDescent="0.25">
      <c r="A75" s="200"/>
      <c r="B75" s="200"/>
      <c r="C75" s="201"/>
      <c r="D75" s="202"/>
      <c r="E75" s="202"/>
      <c r="F75" s="202"/>
      <c r="G75" s="202"/>
      <c r="H75" s="51"/>
    </row>
    <row r="76" spans="1:9" x14ac:dyDescent="0.25">
      <c r="C76" s="281"/>
      <c r="D76" s="281"/>
      <c r="E76" s="281"/>
      <c r="F76" s="281"/>
      <c r="H76" s="51"/>
    </row>
    <row r="77" spans="1:9" ht="15" x14ac:dyDescent="0.2">
      <c r="C77" s="282"/>
      <c r="D77" s="283"/>
      <c r="E77" s="283"/>
      <c r="F77" s="283"/>
      <c r="H77" s="51"/>
    </row>
    <row r="78" spans="1:9" x14ac:dyDescent="0.25">
      <c r="C78" s="105"/>
      <c r="D78" s="42"/>
      <c r="E78" s="42"/>
      <c r="F78" s="42"/>
    </row>
    <row r="79" spans="1:9" x14ac:dyDescent="0.25">
      <c r="C79" s="284"/>
      <c r="D79" s="285"/>
      <c r="E79" s="285"/>
      <c r="F79" s="285"/>
    </row>
  </sheetData>
  <mergeCells count="6">
    <mergeCell ref="A2:F2"/>
    <mergeCell ref="C76:F76"/>
    <mergeCell ref="C77:F77"/>
    <mergeCell ref="C79:F79"/>
    <mergeCell ref="A1:F1"/>
    <mergeCell ref="D5:F5"/>
  </mergeCells>
  <phoneticPr fontId="14" type="noConversion"/>
  <pageMargins left="0.70866141732283472" right="0.70866141732283472" top="0.78740157480314965" bottom="0.78740157480314965" header="0.31496062992125984" footer="0.31496062992125984"/>
  <pageSetup paperSize="9" scale="80" fitToHeight="10" orientation="landscape" r:id="rId1"/>
  <headerFooter differentFirst="1">
    <oddHeader xml:space="preserve">&amp;C          
</oddHeader>
    <oddFooter>&amp;CStránka &amp;P</oddFooter>
    <firstHeader xml:space="preserve">&amp;L
</firstHeader>
    <firstFooter>&amp;CStránka 1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44"/>
  <sheetViews>
    <sheetView tabSelected="1" zoomScaleNormal="100" workbookViewId="0">
      <pane ySplit="7" topLeftCell="A8" activePane="bottomLeft" state="frozen"/>
      <selection pane="bottomLeft" activeCell="C340" sqref="C340"/>
    </sheetView>
  </sheetViews>
  <sheetFormatPr defaultRowHeight="15" x14ac:dyDescent="0.2"/>
  <cols>
    <col min="1" max="1" width="9" style="104" customWidth="1"/>
    <col min="2" max="2" width="11" style="104" customWidth="1"/>
    <col min="3" max="3" width="69.5703125" style="75" customWidth="1"/>
    <col min="4" max="5" width="13.28515625" style="68" customWidth="1"/>
    <col min="6" max="6" width="17.7109375" style="51" customWidth="1"/>
    <col min="7" max="7" width="15.28515625" style="225" customWidth="1"/>
    <col min="8" max="8" width="15" style="51" customWidth="1"/>
    <col min="9" max="9" width="20.42578125" customWidth="1"/>
    <col min="10" max="10" width="16.140625" style="9" customWidth="1"/>
    <col min="11" max="11" width="11.85546875" style="2" bestFit="1" customWidth="1"/>
    <col min="12" max="13" width="11.7109375" style="2" bestFit="1" customWidth="1"/>
    <col min="14" max="14" width="9.140625" style="2"/>
  </cols>
  <sheetData>
    <row r="1" spans="1:14" ht="15.75" x14ac:dyDescent="0.25">
      <c r="A1" s="288" t="s">
        <v>139</v>
      </c>
      <c r="B1" s="288"/>
      <c r="C1" s="288"/>
      <c r="D1" s="288"/>
      <c r="E1" s="288"/>
      <c r="F1" s="288"/>
      <c r="G1" s="253"/>
      <c r="H1" s="255"/>
      <c r="I1" s="43"/>
    </row>
    <row r="2" spans="1:14" ht="15.75" x14ac:dyDescent="0.25">
      <c r="A2" s="290" t="s">
        <v>279</v>
      </c>
      <c r="B2" s="280"/>
      <c r="C2" s="280"/>
      <c r="D2" s="280"/>
      <c r="E2" s="280"/>
      <c r="F2" s="280"/>
      <c r="G2" s="254"/>
      <c r="H2" s="255"/>
      <c r="I2" s="43"/>
    </row>
    <row r="3" spans="1:14" x14ac:dyDescent="0.2">
      <c r="A3" s="123"/>
      <c r="B3" s="123"/>
      <c r="C3" s="124"/>
      <c r="D3" s="125"/>
      <c r="E3" s="125"/>
      <c r="F3" s="126"/>
      <c r="G3"/>
      <c r="H3" s="9"/>
    </row>
    <row r="4" spans="1:14" ht="15.75" x14ac:dyDescent="0.25">
      <c r="A4" s="81"/>
      <c r="B4" s="81"/>
      <c r="C4" s="127"/>
      <c r="D4" s="289" t="s">
        <v>231</v>
      </c>
      <c r="E4" s="289"/>
      <c r="F4" s="289"/>
      <c r="G4"/>
      <c r="H4" s="9"/>
      <c r="I4" s="2"/>
      <c r="J4" s="2"/>
      <c r="M4"/>
      <c r="N4"/>
    </row>
    <row r="5" spans="1:14" ht="15.75" thickBot="1" x14ac:dyDescent="0.25">
      <c r="A5" s="128"/>
      <c r="B5" s="128"/>
      <c r="C5" s="82"/>
      <c r="D5" s="129"/>
      <c r="E5" s="130"/>
      <c r="F5" s="131"/>
      <c r="G5" s="1"/>
      <c r="H5" s="8"/>
      <c r="I5" s="2"/>
      <c r="J5" s="2"/>
      <c r="M5"/>
      <c r="N5"/>
    </row>
    <row r="6" spans="1:14" s="1" customFormat="1" ht="15.75" x14ac:dyDescent="0.25">
      <c r="A6" s="83" t="s">
        <v>1</v>
      </c>
      <c r="B6" s="84" t="s">
        <v>2</v>
      </c>
      <c r="C6" s="85" t="s">
        <v>46</v>
      </c>
      <c r="D6" s="133" t="s">
        <v>47</v>
      </c>
      <c r="E6" s="134" t="s">
        <v>85</v>
      </c>
      <c r="F6" s="135" t="s">
        <v>86</v>
      </c>
      <c r="G6"/>
      <c r="H6" s="9"/>
      <c r="I6" s="29"/>
      <c r="J6" s="29"/>
      <c r="K6" s="29"/>
      <c r="L6" s="29"/>
    </row>
    <row r="7" spans="1:14" ht="16.5" thickBot="1" x14ac:dyDescent="0.3">
      <c r="A7" s="136"/>
      <c r="B7" s="137"/>
      <c r="C7" s="88" t="s">
        <v>3</v>
      </c>
      <c r="D7" s="138" t="s">
        <v>8</v>
      </c>
      <c r="E7" s="139" t="s">
        <v>8</v>
      </c>
      <c r="F7" s="140" t="s">
        <v>6</v>
      </c>
      <c r="G7"/>
      <c r="H7" s="9"/>
      <c r="I7" s="2"/>
      <c r="J7" s="2"/>
      <c r="M7"/>
      <c r="N7"/>
    </row>
    <row r="8" spans="1:14" x14ac:dyDescent="0.2">
      <c r="A8" s="141">
        <v>2212</v>
      </c>
      <c r="B8" s="142">
        <v>5011</v>
      </c>
      <c r="C8" s="143" t="s">
        <v>23</v>
      </c>
      <c r="D8" s="222">
        <v>165</v>
      </c>
      <c r="E8" s="222">
        <v>210</v>
      </c>
      <c r="F8" s="256">
        <v>209021</v>
      </c>
      <c r="G8"/>
      <c r="H8" s="9"/>
      <c r="I8" s="2"/>
      <c r="J8" s="2"/>
      <c r="M8"/>
      <c r="N8"/>
    </row>
    <row r="9" spans="1:14" x14ac:dyDescent="0.2">
      <c r="A9" s="50">
        <v>2212</v>
      </c>
      <c r="B9" s="60">
        <v>5021</v>
      </c>
      <c r="C9" s="108" t="s">
        <v>97</v>
      </c>
      <c r="D9" s="144">
        <v>130</v>
      </c>
      <c r="E9" s="144">
        <v>130</v>
      </c>
      <c r="F9" s="257">
        <v>150715</v>
      </c>
      <c r="G9"/>
      <c r="H9" s="9"/>
      <c r="I9" s="2"/>
      <c r="J9" s="2"/>
      <c r="M9"/>
      <c r="N9"/>
    </row>
    <row r="10" spans="1:14" x14ac:dyDescent="0.2">
      <c r="A10" s="50">
        <v>2212</v>
      </c>
      <c r="B10" s="60">
        <v>5031</v>
      </c>
      <c r="C10" s="108" t="s">
        <v>51</v>
      </c>
      <c r="D10" s="144">
        <v>76</v>
      </c>
      <c r="E10" s="144">
        <v>76</v>
      </c>
      <c r="F10" s="257">
        <v>84760</v>
      </c>
      <c r="G10"/>
      <c r="H10" s="9"/>
      <c r="I10" s="2"/>
      <c r="J10" s="2"/>
      <c r="M10"/>
      <c r="N10"/>
    </row>
    <row r="11" spans="1:14" x14ac:dyDescent="0.2">
      <c r="A11" s="50">
        <v>2212</v>
      </c>
      <c r="B11" s="60">
        <v>5032</v>
      </c>
      <c r="C11" s="108" t="s">
        <v>48</v>
      </c>
      <c r="D11" s="144">
        <v>27</v>
      </c>
      <c r="E11" s="144">
        <v>27</v>
      </c>
      <c r="F11" s="257">
        <v>30510</v>
      </c>
      <c r="G11"/>
      <c r="H11" s="9"/>
      <c r="I11" s="2"/>
      <c r="J11" s="2"/>
      <c r="M11"/>
      <c r="N11"/>
    </row>
    <row r="12" spans="1:14" x14ac:dyDescent="0.2">
      <c r="A12" s="50">
        <v>2212</v>
      </c>
      <c r="B12" s="60">
        <v>5134</v>
      </c>
      <c r="C12" s="108" t="s">
        <v>74</v>
      </c>
      <c r="D12" s="144">
        <v>6</v>
      </c>
      <c r="E12" s="144">
        <v>6</v>
      </c>
      <c r="F12" s="257">
        <v>7028</v>
      </c>
      <c r="G12"/>
      <c r="H12" s="9"/>
      <c r="I12" s="2"/>
      <c r="J12" s="2"/>
      <c r="M12"/>
      <c r="N12"/>
    </row>
    <row r="13" spans="1:14" x14ac:dyDescent="0.2">
      <c r="A13" s="50">
        <v>2212</v>
      </c>
      <c r="B13" s="60">
        <v>5137</v>
      </c>
      <c r="C13" s="108" t="s">
        <v>54</v>
      </c>
      <c r="D13" s="144">
        <v>10</v>
      </c>
      <c r="E13" s="144">
        <v>10</v>
      </c>
      <c r="F13" s="257">
        <v>0</v>
      </c>
      <c r="G13"/>
      <c r="H13" s="9"/>
      <c r="I13" s="2"/>
      <c r="J13" s="2"/>
      <c r="M13"/>
      <c r="N13"/>
    </row>
    <row r="14" spans="1:14" x14ac:dyDescent="0.2">
      <c r="A14" s="50">
        <v>2212</v>
      </c>
      <c r="B14" s="60">
        <v>5139</v>
      </c>
      <c r="C14" s="108" t="s">
        <v>9</v>
      </c>
      <c r="D14" s="144">
        <v>10</v>
      </c>
      <c r="E14" s="144">
        <v>10</v>
      </c>
      <c r="F14" s="257">
        <v>5748</v>
      </c>
      <c r="G14"/>
      <c r="H14" s="9"/>
      <c r="I14" s="2"/>
      <c r="J14" s="2"/>
      <c r="M14"/>
      <c r="N14"/>
    </row>
    <row r="15" spans="1:14" x14ac:dyDescent="0.2">
      <c r="A15" s="50">
        <v>2212</v>
      </c>
      <c r="B15" s="60">
        <v>5156</v>
      </c>
      <c r="C15" s="108" t="s">
        <v>30</v>
      </c>
      <c r="D15" s="144">
        <v>7</v>
      </c>
      <c r="E15" s="144">
        <v>7</v>
      </c>
      <c r="F15" s="257">
        <v>3216.54</v>
      </c>
      <c r="G15"/>
      <c r="H15" s="9"/>
      <c r="I15" s="2"/>
      <c r="J15" s="2"/>
      <c r="M15"/>
      <c r="N15"/>
    </row>
    <row r="16" spans="1:14" x14ac:dyDescent="0.2">
      <c r="A16" s="50">
        <v>2212</v>
      </c>
      <c r="B16" s="60">
        <v>5169</v>
      </c>
      <c r="C16" s="108" t="s">
        <v>183</v>
      </c>
      <c r="D16" s="144">
        <v>1000</v>
      </c>
      <c r="E16" s="144">
        <v>1000</v>
      </c>
      <c r="F16" s="257">
        <v>909255</v>
      </c>
      <c r="G16" s="2"/>
      <c r="H16" s="9"/>
      <c r="I16" s="2"/>
      <c r="J16" s="2"/>
      <c r="M16"/>
      <c r="N16"/>
    </row>
    <row r="17" spans="1:14" ht="75" x14ac:dyDescent="0.2">
      <c r="A17" s="50">
        <v>2212</v>
      </c>
      <c r="B17" s="60">
        <v>5169</v>
      </c>
      <c r="C17" s="108" t="s">
        <v>250</v>
      </c>
      <c r="D17" s="144">
        <v>300</v>
      </c>
      <c r="E17" s="144">
        <v>386</v>
      </c>
      <c r="F17" s="118">
        <v>430706.65</v>
      </c>
      <c r="G17"/>
      <c r="H17" s="9"/>
      <c r="I17" s="2"/>
      <c r="J17" s="2"/>
      <c r="M17"/>
      <c r="N17"/>
    </row>
    <row r="18" spans="1:14" ht="31.5" x14ac:dyDescent="0.25">
      <c r="A18" s="156">
        <v>2212</v>
      </c>
      <c r="B18" s="157">
        <v>5169</v>
      </c>
      <c r="C18" s="158" t="s">
        <v>281</v>
      </c>
      <c r="D18" s="144"/>
      <c r="E18" s="144"/>
      <c r="F18" s="257"/>
      <c r="G18"/>
      <c r="H18" s="9"/>
      <c r="I18" s="2"/>
      <c r="J18" s="2"/>
      <c r="M18"/>
      <c r="N18"/>
    </row>
    <row r="19" spans="1:14" ht="30" x14ac:dyDescent="0.2">
      <c r="A19" s="50">
        <v>2212</v>
      </c>
      <c r="B19" s="60">
        <v>5171</v>
      </c>
      <c r="C19" s="108" t="s">
        <v>237</v>
      </c>
      <c r="D19" s="144">
        <v>1100</v>
      </c>
      <c r="E19" s="144">
        <v>1170</v>
      </c>
      <c r="F19" s="118">
        <v>923019.32</v>
      </c>
      <c r="G19" s="2"/>
      <c r="H19" s="9"/>
      <c r="I19" s="2"/>
      <c r="J19" s="2"/>
      <c r="M19"/>
      <c r="N19"/>
    </row>
    <row r="20" spans="1:14" x14ac:dyDescent="0.2">
      <c r="A20" s="50"/>
      <c r="B20" s="60"/>
      <c r="C20" s="108" t="s">
        <v>161</v>
      </c>
      <c r="D20" s="144">
        <v>435</v>
      </c>
      <c r="E20" s="144">
        <v>435</v>
      </c>
      <c r="F20" s="257">
        <v>434935.05</v>
      </c>
      <c r="G20"/>
      <c r="H20" s="9"/>
      <c r="I20" s="2"/>
      <c r="J20" s="2"/>
      <c r="M20"/>
      <c r="N20"/>
    </row>
    <row r="21" spans="1:14" ht="31.5" x14ac:dyDescent="0.25">
      <c r="A21" s="156">
        <v>2212</v>
      </c>
      <c r="B21" s="157">
        <v>5171</v>
      </c>
      <c r="C21" s="158" t="s">
        <v>282</v>
      </c>
      <c r="D21" s="144"/>
      <c r="E21" s="144"/>
      <c r="F21" s="257"/>
      <c r="G21" s="15"/>
      <c r="H21" s="16"/>
      <c r="I21" s="2"/>
      <c r="J21" s="2"/>
      <c r="M21"/>
      <c r="N21"/>
    </row>
    <row r="22" spans="1:14" ht="30" x14ac:dyDescent="0.2">
      <c r="A22" s="50">
        <v>2212</v>
      </c>
      <c r="B22" s="60">
        <v>5365</v>
      </c>
      <c r="C22" s="53" t="s">
        <v>184</v>
      </c>
      <c r="D22" s="56">
        <v>0</v>
      </c>
      <c r="E22" s="144">
        <v>0</v>
      </c>
      <c r="F22" s="257">
        <v>11000</v>
      </c>
      <c r="G22"/>
      <c r="H22" s="9"/>
      <c r="I22" s="2"/>
      <c r="J22" s="2"/>
      <c r="M22"/>
      <c r="N22"/>
    </row>
    <row r="23" spans="1:14" x14ac:dyDescent="0.2">
      <c r="A23" s="50">
        <v>2212</v>
      </c>
      <c r="B23" s="60">
        <v>5424</v>
      </c>
      <c r="C23" s="53" t="s">
        <v>84</v>
      </c>
      <c r="D23" s="56">
        <v>10</v>
      </c>
      <c r="E23" s="144">
        <v>10</v>
      </c>
      <c r="F23" s="257">
        <v>2102</v>
      </c>
      <c r="G23"/>
      <c r="H23" s="9"/>
      <c r="I23" s="2"/>
      <c r="J23" s="2"/>
      <c r="M23"/>
      <c r="N23"/>
    </row>
    <row r="24" spans="1:14" x14ac:dyDescent="0.2">
      <c r="A24" s="50">
        <v>2212</v>
      </c>
      <c r="B24" s="60">
        <v>5499</v>
      </c>
      <c r="C24" s="108" t="s">
        <v>37</v>
      </c>
      <c r="D24" s="144">
        <v>0</v>
      </c>
      <c r="E24" s="144">
        <v>0</v>
      </c>
      <c r="F24" s="257">
        <v>1200</v>
      </c>
      <c r="G24" s="12"/>
      <c r="H24" s="13"/>
      <c r="I24" s="2"/>
      <c r="J24" s="2"/>
      <c r="M24"/>
      <c r="N24"/>
    </row>
    <row r="25" spans="1:14" s="12" customFormat="1" ht="30" x14ac:dyDescent="0.2">
      <c r="A25" s="50">
        <v>2212</v>
      </c>
      <c r="B25" s="60">
        <v>6121</v>
      </c>
      <c r="C25" s="53" t="s">
        <v>109</v>
      </c>
      <c r="D25" s="56">
        <v>60</v>
      </c>
      <c r="E25" s="144">
        <v>0</v>
      </c>
      <c r="F25" s="257">
        <v>0</v>
      </c>
      <c r="G25"/>
      <c r="H25" s="9"/>
      <c r="I25" s="30"/>
      <c r="J25" s="30"/>
      <c r="K25" s="30"/>
      <c r="L25" s="30"/>
    </row>
    <row r="26" spans="1:14" ht="45" x14ac:dyDescent="0.2">
      <c r="A26" s="50">
        <v>2212</v>
      </c>
      <c r="B26" s="60">
        <v>6121</v>
      </c>
      <c r="C26" s="53" t="s">
        <v>185</v>
      </c>
      <c r="D26" s="56">
        <v>805</v>
      </c>
      <c r="E26" s="144">
        <v>709</v>
      </c>
      <c r="F26" s="257">
        <v>709113.47</v>
      </c>
      <c r="G26"/>
      <c r="H26" s="9"/>
      <c r="I26" s="2"/>
      <c r="J26" s="2"/>
      <c r="M26"/>
      <c r="N26"/>
    </row>
    <row r="27" spans="1:14" ht="15.75" x14ac:dyDescent="0.25">
      <c r="A27" s="146">
        <v>2212</v>
      </c>
      <c r="B27" s="59"/>
      <c r="C27" s="190" t="s">
        <v>12</v>
      </c>
      <c r="D27" s="191">
        <f>SUM(D8:D26)</f>
        <v>4141</v>
      </c>
      <c r="E27" s="191">
        <f>SUM(E8:E26)</f>
        <v>4186</v>
      </c>
      <c r="F27" s="258">
        <f>SUM(F8:F26)</f>
        <v>3912330.0299999993</v>
      </c>
      <c r="G27"/>
      <c r="H27" s="16"/>
      <c r="I27" s="2"/>
      <c r="J27" s="2"/>
      <c r="M27"/>
      <c r="N27"/>
    </row>
    <row r="28" spans="1:14" x14ac:dyDescent="0.2">
      <c r="A28" s="50"/>
      <c r="B28" s="60"/>
      <c r="C28" s="53"/>
      <c r="D28" s="56"/>
      <c r="E28" s="144"/>
      <c r="F28" s="145"/>
      <c r="G28"/>
      <c r="H28" s="9"/>
      <c r="I28" s="2"/>
      <c r="J28" s="2"/>
      <c r="M28"/>
      <c r="N28"/>
    </row>
    <row r="29" spans="1:14" x14ac:dyDescent="0.2">
      <c r="A29" s="49">
        <v>2310</v>
      </c>
      <c r="B29" s="58">
        <v>5171</v>
      </c>
      <c r="C29" s="79" t="s">
        <v>11</v>
      </c>
      <c r="D29" s="55">
        <v>50</v>
      </c>
      <c r="E29" s="55">
        <v>50</v>
      </c>
      <c r="F29" s="118">
        <v>0</v>
      </c>
      <c r="G29"/>
      <c r="H29" s="9"/>
      <c r="I29" s="2"/>
      <c r="J29" s="2"/>
      <c r="M29"/>
      <c r="N29"/>
    </row>
    <row r="30" spans="1:14" ht="15.75" x14ac:dyDescent="0.25">
      <c r="A30" s="149">
        <v>2310</v>
      </c>
      <c r="B30" s="150"/>
      <c r="C30" s="151" t="s">
        <v>13</v>
      </c>
      <c r="D30" s="152">
        <f>SUM(D29:D29)</f>
        <v>50</v>
      </c>
      <c r="E30" s="148">
        <f>SUM(E29:E29)</f>
        <v>50</v>
      </c>
      <c r="F30" s="147">
        <f>SUM(F29:F29)</f>
        <v>0</v>
      </c>
      <c r="G30"/>
      <c r="H30" s="9"/>
      <c r="I30" s="2"/>
      <c r="J30" s="2"/>
      <c r="M30"/>
      <c r="N30"/>
    </row>
    <row r="31" spans="1:14" x14ac:dyDescent="0.2">
      <c r="A31" s="49"/>
      <c r="B31" s="58"/>
      <c r="C31" s="79"/>
      <c r="D31" s="55"/>
      <c r="E31" s="55"/>
      <c r="F31" s="118"/>
      <c r="G31"/>
      <c r="H31" s="9"/>
      <c r="I31" s="2"/>
      <c r="J31" s="2"/>
      <c r="M31"/>
      <c r="N31"/>
    </row>
    <row r="32" spans="1:14" x14ac:dyDescent="0.2">
      <c r="A32" s="49">
        <v>2321</v>
      </c>
      <c r="B32" s="73">
        <v>5139</v>
      </c>
      <c r="C32" s="153" t="s">
        <v>9</v>
      </c>
      <c r="D32" s="219">
        <v>10</v>
      </c>
      <c r="E32" s="219">
        <v>10</v>
      </c>
      <c r="F32" s="259">
        <v>0</v>
      </c>
      <c r="G32"/>
      <c r="H32" s="9"/>
      <c r="I32" s="2"/>
      <c r="J32" s="2"/>
      <c r="M32"/>
      <c r="N32"/>
    </row>
    <row r="33" spans="1:14" x14ac:dyDescent="0.2">
      <c r="A33" s="50">
        <v>2321</v>
      </c>
      <c r="B33" s="60">
        <v>5169</v>
      </c>
      <c r="C33" s="108" t="s">
        <v>143</v>
      </c>
      <c r="D33" s="144">
        <v>135</v>
      </c>
      <c r="E33" s="144">
        <v>135</v>
      </c>
      <c r="F33" s="257">
        <v>109332</v>
      </c>
      <c r="G33"/>
      <c r="H33" s="9"/>
      <c r="I33" s="2"/>
      <c r="J33" s="2"/>
      <c r="M33"/>
      <c r="N33"/>
    </row>
    <row r="34" spans="1:14" ht="30" x14ac:dyDescent="0.2">
      <c r="A34" s="50">
        <v>2321</v>
      </c>
      <c r="B34" s="60">
        <v>5169</v>
      </c>
      <c r="C34" s="108" t="s">
        <v>273</v>
      </c>
      <c r="D34" s="144"/>
      <c r="E34" s="144"/>
      <c r="F34" s="257"/>
      <c r="G34"/>
      <c r="H34" s="9"/>
      <c r="I34" s="2"/>
      <c r="J34" s="2"/>
      <c r="M34"/>
      <c r="N34"/>
    </row>
    <row r="35" spans="1:14" x14ac:dyDescent="0.2">
      <c r="A35" s="50">
        <v>2321</v>
      </c>
      <c r="B35" s="60">
        <v>5171</v>
      </c>
      <c r="C35" s="108" t="s">
        <v>272</v>
      </c>
      <c r="D35" s="144">
        <v>90</v>
      </c>
      <c r="E35" s="144">
        <v>90</v>
      </c>
      <c r="F35" s="257">
        <v>0</v>
      </c>
      <c r="G35"/>
      <c r="H35" s="9"/>
      <c r="I35" s="2"/>
      <c r="J35" s="2"/>
      <c r="M35"/>
      <c r="N35"/>
    </row>
    <row r="36" spans="1:14" ht="30" x14ac:dyDescent="0.2">
      <c r="A36" s="50">
        <v>2321</v>
      </c>
      <c r="B36" s="60">
        <v>5171</v>
      </c>
      <c r="C36" s="108" t="s">
        <v>238</v>
      </c>
      <c r="D36" s="144">
        <v>1415</v>
      </c>
      <c r="E36" s="144">
        <v>1415</v>
      </c>
      <c r="F36" s="257">
        <v>0</v>
      </c>
      <c r="G36"/>
      <c r="H36" s="9"/>
      <c r="I36" s="2"/>
      <c r="J36" s="2"/>
      <c r="M36"/>
      <c r="N36"/>
    </row>
    <row r="37" spans="1:14" ht="30" x14ac:dyDescent="0.2">
      <c r="A37" s="50">
        <v>2321</v>
      </c>
      <c r="B37" s="60">
        <v>5171</v>
      </c>
      <c r="C37" s="108" t="s">
        <v>239</v>
      </c>
      <c r="D37" s="144">
        <v>0</v>
      </c>
      <c r="E37" s="144">
        <v>1400</v>
      </c>
      <c r="F37" s="257">
        <v>0</v>
      </c>
      <c r="G37"/>
      <c r="H37" s="9"/>
      <c r="I37" s="2"/>
      <c r="J37" s="2"/>
      <c r="M37"/>
      <c r="N37"/>
    </row>
    <row r="38" spans="1:14" ht="30" x14ac:dyDescent="0.2">
      <c r="A38" s="50">
        <v>2321</v>
      </c>
      <c r="B38" s="60">
        <v>5171</v>
      </c>
      <c r="C38" s="108" t="s">
        <v>258</v>
      </c>
      <c r="D38" s="144"/>
      <c r="E38" s="144"/>
      <c r="F38" s="257"/>
      <c r="G38"/>
      <c r="H38" s="9"/>
      <c r="I38" s="2"/>
      <c r="J38" s="2"/>
      <c r="M38"/>
      <c r="N38"/>
    </row>
    <row r="39" spans="1:14" ht="30" x14ac:dyDescent="0.2">
      <c r="A39" s="50">
        <v>2321</v>
      </c>
      <c r="B39" s="60">
        <v>5365</v>
      </c>
      <c r="C39" s="108" t="s">
        <v>186</v>
      </c>
      <c r="D39" s="144">
        <v>0</v>
      </c>
      <c r="E39" s="144">
        <v>0</v>
      </c>
      <c r="F39" s="257">
        <v>6000</v>
      </c>
      <c r="G39"/>
      <c r="H39" s="9"/>
      <c r="I39" s="2"/>
      <c r="J39" s="2"/>
      <c r="M39"/>
      <c r="N39"/>
    </row>
    <row r="40" spans="1:14" ht="15.75" x14ac:dyDescent="0.25">
      <c r="A40" s="149">
        <v>2321</v>
      </c>
      <c r="B40" s="150"/>
      <c r="C40" s="151" t="s">
        <v>14</v>
      </c>
      <c r="D40" s="152">
        <f>SUM(D32:D39)</f>
        <v>1650</v>
      </c>
      <c r="E40" s="152">
        <f>SUM(E32:E39)</f>
        <v>3050</v>
      </c>
      <c r="F40" s="110">
        <f>SUM(F32:F39)</f>
        <v>115332</v>
      </c>
      <c r="G40"/>
      <c r="H40" s="9"/>
      <c r="I40" s="2"/>
      <c r="J40" s="2"/>
      <c r="M40"/>
      <c r="N40"/>
    </row>
    <row r="41" spans="1:14" x14ac:dyDescent="0.2">
      <c r="A41" s="49"/>
      <c r="B41" s="58"/>
      <c r="C41" s="79"/>
      <c r="D41" s="55"/>
      <c r="E41" s="55"/>
      <c r="F41" s="118"/>
      <c r="G41"/>
      <c r="H41" s="9"/>
      <c r="I41" s="2"/>
      <c r="J41" s="2"/>
      <c r="M41"/>
      <c r="N41"/>
    </row>
    <row r="42" spans="1:14" x14ac:dyDescent="0.2">
      <c r="A42" s="49">
        <v>2334</v>
      </c>
      <c r="B42" s="73">
        <v>5139</v>
      </c>
      <c r="C42" s="153" t="s">
        <v>9</v>
      </c>
      <c r="D42" s="219">
        <v>0</v>
      </c>
      <c r="E42" s="219">
        <v>0</v>
      </c>
      <c r="F42" s="259">
        <v>752</v>
      </c>
      <c r="G42"/>
      <c r="H42" s="16"/>
      <c r="I42" s="2"/>
      <c r="J42" s="2"/>
      <c r="M42"/>
      <c r="N42"/>
    </row>
    <row r="43" spans="1:14" ht="30" x14ac:dyDescent="0.2">
      <c r="A43" s="50">
        <v>2334</v>
      </c>
      <c r="B43" s="60">
        <v>5169</v>
      </c>
      <c r="C43" s="108" t="s">
        <v>274</v>
      </c>
      <c r="D43" s="144">
        <v>4</v>
      </c>
      <c r="E43" s="144">
        <v>113</v>
      </c>
      <c r="F43" s="257">
        <v>108295</v>
      </c>
      <c r="G43"/>
      <c r="H43" s="16"/>
      <c r="I43" s="2"/>
      <c r="J43" s="2"/>
      <c r="M43"/>
      <c r="N43"/>
    </row>
    <row r="44" spans="1:14" x14ac:dyDescent="0.2">
      <c r="A44" s="50">
        <v>2334</v>
      </c>
      <c r="B44" s="60">
        <v>5171</v>
      </c>
      <c r="C44" s="108" t="s">
        <v>136</v>
      </c>
      <c r="D44" s="144">
        <v>15</v>
      </c>
      <c r="E44" s="144">
        <v>15</v>
      </c>
      <c r="F44" s="257">
        <v>0</v>
      </c>
      <c r="G44"/>
      <c r="H44" s="16"/>
      <c r="I44" s="32"/>
      <c r="J44" s="2"/>
      <c r="M44"/>
      <c r="N44"/>
    </row>
    <row r="45" spans="1:14" x14ac:dyDescent="0.2">
      <c r="A45" s="50">
        <v>2334</v>
      </c>
      <c r="B45" s="60">
        <v>5171</v>
      </c>
      <c r="C45" s="223" t="s">
        <v>114</v>
      </c>
      <c r="D45" s="144">
        <v>200</v>
      </c>
      <c r="E45" s="144">
        <v>200</v>
      </c>
      <c r="F45" s="257">
        <v>0</v>
      </c>
      <c r="G45"/>
      <c r="H45" s="9"/>
      <c r="I45" s="32"/>
      <c r="J45" s="2"/>
      <c r="M45"/>
      <c r="N45"/>
    </row>
    <row r="46" spans="1:14" ht="15.75" x14ac:dyDescent="0.25">
      <c r="A46" s="146">
        <v>2334</v>
      </c>
      <c r="B46" s="220"/>
      <c r="C46" s="151" t="s">
        <v>49</v>
      </c>
      <c r="D46" s="191">
        <f>SUM(D42:D45)</f>
        <v>219</v>
      </c>
      <c r="E46" s="191">
        <f>SUM(E42:E45)</f>
        <v>328</v>
      </c>
      <c r="F46" s="258">
        <f>SUM(F42:F45)</f>
        <v>109047</v>
      </c>
      <c r="G46"/>
      <c r="H46" s="9"/>
      <c r="I46" s="2"/>
      <c r="J46" s="2"/>
      <c r="M46"/>
      <c r="N46"/>
    </row>
    <row r="47" spans="1:14" x14ac:dyDescent="0.2">
      <c r="A47" s="49"/>
      <c r="B47" s="58"/>
      <c r="C47" s="79"/>
      <c r="D47" s="55"/>
      <c r="E47" s="55"/>
      <c r="F47" s="118"/>
      <c r="G47"/>
      <c r="H47" s="9"/>
      <c r="I47" s="2"/>
      <c r="J47" s="2"/>
      <c r="M47"/>
      <c r="N47"/>
    </row>
    <row r="48" spans="1:14" x14ac:dyDescent="0.2">
      <c r="A48" s="49">
        <v>3111</v>
      </c>
      <c r="B48" s="73">
        <v>5169</v>
      </c>
      <c r="C48" s="153" t="s">
        <v>110</v>
      </c>
      <c r="D48" s="219">
        <v>25</v>
      </c>
      <c r="E48" s="219">
        <v>25</v>
      </c>
      <c r="F48" s="259">
        <v>24200</v>
      </c>
      <c r="G48"/>
      <c r="H48" s="9"/>
      <c r="I48" s="2"/>
      <c r="J48" s="2"/>
      <c r="M48"/>
      <c r="N48"/>
    </row>
    <row r="49" spans="1:14" x14ac:dyDescent="0.2">
      <c r="A49" s="50">
        <v>3111</v>
      </c>
      <c r="B49" s="60">
        <v>5194</v>
      </c>
      <c r="C49" s="108" t="s">
        <v>33</v>
      </c>
      <c r="D49" s="144">
        <v>5</v>
      </c>
      <c r="E49" s="144">
        <v>5</v>
      </c>
      <c r="F49" s="257">
        <v>3770</v>
      </c>
      <c r="G49"/>
      <c r="H49" s="9"/>
      <c r="I49" s="2"/>
      <c r="J49" s="2"/>
      <c r="M49"/>
      <c r="N49"/>
    </row>
    <row r="50" spans="1:14" ht="30" x14ac:dyDescent="0.2">
      <c r="A50" s="50">
        <v>3111</v>
      </c>
      <c r="B50" s="60">
        <v>5331</v>
      </c>
      <c r="C50" s="108" t="s">
        <v>125</v>
      </c>
      <c r="D50" s="144">
        <v>1484</v>
      </c>
      <c r="E50" s="144">
        <v>1484</v>
      </c>
      <c r="F50" s="257">
        <v>1484000</v>
      </c>
      <c r="G50"/>
      <c r="H50" s="9"/>
      <c r="I50" s="2"/>
      <c r="J50" s="2"/>
      <c r="M50"/>
      <c r="N50"/>
    </row>
    <row r="51" spans="1:14" ht="30" x14ac:dyDescent="0.2">
      <c r="A51" s="50">
        <v>3111</v>
      </c>
      <c r="B51" s="60">
        <v>5336</v>
      </c>
      <c r="C51" s="108" t="s">
        <v>190</v>
      </c>
      <c r="D51" s="144">
        <v>0</v>
      </c>
      <c r="E51" s="144">
        <v>126.8</v>
      </c>
      <c r="F51" s="257">
        <v>126800</v>
      </c>
      <c r="G51"/>
      <c r="H51" s="9"/>
      <c r="I51" s="2"/>
      <c r="J51" s="2"/>
      <c r="M51"/>
      <c r="N51"/>
    </row>
    <row r="52" spans="1:14" ht="15.75" x14ac:dyDescent="0.25">
      <c r="A52" s="149">
        <v>3111</v>
      </c>
      <c r="B52" s="150"/>
      <c r="C52" s="151" t="s">
        <v>140</v>
      </c>
      <c r="D52" s="152">
        <f>SUM(D48:D51)</f>
        <v>1514</v>
      </c>
      <c r="E52" s="152">
        <f>SUM(E48:E51)</f>
        <v>1640.8</v>
      </c>
      <c r="F52" s="147">
        <f>SUM(F48:F51)</f>
        <v>1638770</v>
      </c>
      <c r="G52"/>
      <c r="H52" s="9"/>
      <c r="I52" s="2"/>
      <c r="J52" s="2"/>
      <c r="M52"/>
      <c r="N52"/>
    </row>
    <row r="53" spans="1:14" ht="15.75" x14ac:dyDescent="0.25">
      <c r="A53" s="149"/>
      <c r="B53" s="150"/>
      <c r="C53" s="151"/>
      <c r="D53" s="152"/>
      <c r="E53" s="152"/>
      <c r="F53" s="147"/>
      <c r="G53" s="43"/>
      <c r="H53" s="9"/>
      <c r="I53" s="2"/>
      <c r="J53" s="2"/>
      <c r="M53"/>
      <c r="N53"/>
    </row>
    <row r="54" spans="1:14" ht="30" x14ac:dyDescent="0.2">
      <c r="A54" s="49">
        <v>3113</v>
      </c>
      <c r="B54" s="73">
        <v>5137</v>
      </c>
      <c r="C54" s="153" t="s">
        <v>191</v>
      </c>
      <c r="D54" s="154">
        <v>0</v>
      </c>
      <c r="E54" s="62">
        <v>622.5</v>
      </c>
      <c r="F54" s="118">
        <v>622509.06000000006</v>
      </c>
      <c r="G54" s="43"/>
      <c r="H54" s="9"/>
      <c r="I54" s="2"/>
      <c r="J54" s="2"/>
      <c r="M54"/>
      <c r="N54"/>
    </row>
    <row r="55" spans="1:14" x14ac:dyDescent="0.2">
      <c r="A55" s="50">
        <v>3113</v>
      </c>
      <c r="B55" s="60">
        <v>5169</v>
      </c>
      <c r="C55" s="108" t="s">
        <v>122</v>
      </c>
      <c r="D55" s="155">
        <v>32</v>
      </c>
      <c r="E55" s="63">
        <v>32</v>
      </c>
      <c r="F55" s="145">
        <v>24200</v>
      </c>
      <c r="G55" s="43"/>
      <c r="H55" s="9"/>
      <c r="I55" s="2"/>
      <c r="J55" s="2"/>
      <c r="M55"/>
      <c r="N55"/>
    </row>
    <row r="56" spans="1:14" x14ac:dyDescent="0.2">
      <c r="A56" s="50">
        <v>3113</v>
      </c>
      <c r="B56" s="60">
        <v>5194</v>
      </c>
      <c r="C56" s="108" t="s">
        <v>33</v>
      </c>
      <c r="D56" s="155">
        <v>30</v>
      </c>
      <c r="E56" s="63">
        <v>30</v>
      </c>
      <c r="F56" s="145">
        <v>24095</v>
      </c>
      <c r="G56" s="43"/>
      <c r="H56" s="9"/>
      <c r="I56" s="2"/>
      <c r="J56" s="2"/>
      <c r="M56"/>
      <c r="N56"/>
    </row>
    <row r="57" spans="1:14" ht="30" x14ac:dyDescent="0.2">
      <c r="A57" s="50">
        <v>3113</v>
      </c>
      <c r="B57" s="60">
        <v>5331</v>
      </c>
      <c r="C57" s="108" t="s">
        <v>125</v>
      </c>
      <c r="D57" s="155">
        <v>4400</v>
      </c>
      <c r="E57" s="63">
        <v>4420</v>
      </c>
      <c r="F57" s="145">
        <v>4420000</v>
      </c>
      <c r="G57" s="43"/>
      <c r="H57" s="9"/>
      <c r="I57" s="2"/>
      <c r="J57" s="2"/>
      <c r="M57"/>
      <c r="N57"/>
    </row>
    <row r="58" spans="1:14" ht="30" x14ac:dyDescent="0.2">
      <c r="A58" s="50"/>
      <c r="B58" s="60"/>
      <c r="C58" s="108" t="s">
        <v>150</v>
      </c>
      <c r="D58" s="155">
        <v>1000</v>
      </c>
      <c r="E58" s="63">
        <v>377</v>
      </c>
      <c r="F58" s="145">
        <v>365000</v>
      </c>
      <c r="G58" s="43"/>
      <c r="H58" s="9"/>
      <c r="I58" s="2"/>
      <c r="J58" s="2"/>
      <c r="M58"/>
      <c r="N58"/>
    </row>
    <row r="59" spans="1:14" x14ac:dyDescent="0.2">
      <c r="A59" s="50">
        <v>3113</v>
      </c>
      <c r="B59" s="60">
        <v>5336</v>
      </c>
      <c r="C59" s="108" t="s">
        <v>126</v>
      </c>
      <c r="D59" s="144"/>
      <c r="E59" s="144"/>
      <c r="F59" s="257"/>
      <c r="G59" s="43"/>
      <c r="H59" s="9"/>
      <c r="I59" s="2"/>
      <c r="J59" s="2"/>
      <c r="M59"/>
      <c r="N59"/>
    </row>
    <row r="60" spans="1:14" x14ac:dyDescent="0.2">
      <c r="A60" s="50"/>
      <c r="B60" s="60"/>
      <c r="C60" s="53" t="s">
        <v>127</v>
      </c>
      <c r="D60" s="63">
        <v>0</v>
      </c>
      <c r="E60" s="63">
        <v>35</v>
      </c>
      <c r="F60" s="145">
        <v>35000</v>
      </c>
      <c r="G60" s="43"/>
      <c r="H60" s="9"/>
      <c r="I60" s="2"/>
      <c r="J60" s="2"/>
      <c r="M60"/>
      <c r="N60"/>
    </row>
    <row r="61" spans="1:14" x14ac:dyDescent="0.2">
      <c r="A61" s="50"/>
      <c r="B61" s="60"/>
      <c r="C61" s="53" t="s">
        <v>133</v>
      </c>
      <c r="D61" s="63">
        <v>0</v>
      </c>
      <c r="E61" s="63">
        <v>689</v>
      </c>
      <c r="F61" s="145">
        <v>689000</v>
      </c>
      <c r="G61" s="43"/>
      <c r="H61" s="9"/>
      <c r="I61" s="2"/>
      <c r="J61" s="2"/>
      <c r="M61"/>
      <c r="N61"/>
    </row>
    <row r="62" spans="1:14" x14ac:dyDescent="0.2">
      <c r="A62" s="50"/>
      <c r="B62" s="60"/>
      <c r="C62" s="53" t="s">
        <v>192</v>
      </c>
      <c r="D62" s="63">
        <v>0</v>
      </c>
      <c r="E62" s="63">
        <v>379.2</v>
      </c>
      <c r="F62" s="145">
        <v>379200</v>
      </c>
      <c r="G62" s="43"/>
      <c r="H62" s="9"/>
      <c r="I62" s="2"/>
      <c r="J62" s="2"/>
      <c r="M62"/>
      <c r="N62"/>
    </row>
    <row r="63" spans="1:14" ht="45" x14ac:dyDescent="0.2">
      <c r="A63" s="50">
        <v>3113</v>
      </c>
      <c r="B63" s="60">
        <v>6121</v>
      </c>
      <c r="C63" s="53" t="s">
        <v>248</v>
      </c>
      <c r="D63" s="63">
        <v>20000</v>
      </c>
      <c r="E63" s="63">
        <v>11336.1</v>
      </c>
      <c r="F63" s="145">
        <v>4886941.78</v>
      </c>
      <c r="G63" s="44"/>
      <c r="H63" s="9"/>
      <c r="I63" s="2"/>
      <c r="J63" s="2"/>
      <c r="M63"/>
      <c r="N63"/>
    </row>
    <row r="64" spans="1:14" s="11" customFormat="1" ht="45" x14ac:dyDescent="0.2">
      <c r="A64" s="50">
        <v>3113</v>
      </c>
      <c r="B64" s="60">
        <v>6121</v>
      </c>
      <c r="C64" s="53" t="s">
        <v>283</v>
      </c>
      <c r="D64" s="63">
        <v>0</v>
      </c>
      <c r="E64" s="63">
        <v>3663.9</v>
      </c>
      <c r="F64" s="145">
        <v>3663894.8</v>
      </c>
      <c r="G64" s="44"/>
      <c r="H64" s="9"/>
      <c r="I64" s="9"/>
      <c r="J64" s="9"/>
      <c r="K64" s="9"/>
      <c r="L64" s="9"/>
    </row>
    <row r="65" spans="1:14" s="11" customFormat="1" ht="45" x14ac:dyDescent="0.2">
      <c r="A65" s="50">
        <v>3113</v>
      </c>
      <c r="B65" s="60">
        <v>6121</v>
      </c>
      <c r="C65" s="53" t="s">
        <v>284</v>
      </c>
      <c r="D65" s="63">
        <v>0</v>
      </c>
      <c r="E65" s="63">
        <v>10377.5</v>
      </c>
      <c r="F65" s="145">
        <v>10293712.880000001</v>
      </c>
      <c r="G65" s="44"/>
      <c r="H65" s="9"/>
      <c r="I65" s="9"/>
      <c r="J65" s="9"/>
      <c r="K65" s="9"/>
      <c r="L65" s="9"/>
    </row>
    <row r="66" spans="1:14" s="11" customFormat="1" ht="30" x14ac:dyDescent="0.2">
      <c r="A66" s="50">
        <v>3113</v>
      </c>
      <c r="B66" s="60">
        <v>6121</v>
      </c>
      <c r="C66" s="108" t="s">
        <v>193</v>
      </c>
      <c r="D66" s="155">
        <v>150</v>
      </c>
      <c r="E66" s="63">
        <v>150</v>
      </c>
      <c r="F66" s="145">
        <v>179685</v>
      </c>
      <c r="G66" s="44"/>
      <c r="H66" s="27"/>
      <c r="I66" s="9"/>
      <c r="J66" s="9"/>
      <c r="K66" s="9"/>
      <c r="L66" s="9"/>
    </row>
    <row r="67" spans="1:14" s="11" customFormat="1" ht="30" x14ac:dyDescent="0.2">
      <c r="A67" s="50">
        <v>3113</v>
      </c>
      <c r="B67" s="60">
        <v>6351</v>
      </c>
      <c r="C67" s="108" t="s">
        <v>194</v>
      </c>
      <c r="D67" s="155">
        <v>0</v>
      </c>
      <c r="E67" s="63">
        <v>40</v>
      </c>
      <c r="F67" s="145">
        <v>40000</v>
      </c>
      <c r="G67" s="44"/>
      <c r="H67" s="9"/>
      <c r="I67" s="9"/>
      <c r="J67" s="9"/>
      <c r="K67" s="9"/>
      <c r="L67" s="9"/>
    </row>
    <row r="68" spans="1:14" s="11" customFormat="1" ht="15.75" x14ac:dyDescent="0.25">
      <c r="A68" s="156">
        <v>3113</v>
      </c>
      <c r="B68" s="157"/>
      <c r="C68" s="158" t="s">
        <v>104</v>
      </c>
      <c r="D68" s="159">
        <f>SUM(D54:D67)</f>
        <v>25612</v>
      </c>
      <c r="E68" s="159">
        <f>SUM(E54:E67)</f>
        <v>32152.2</v>
      </c>
      <c r="F68" s="260">
        <f>SUM(F54:F67)</f>
        <v>25623238.520000003</v>
      </c>
      <c r="G68" s="43"/>
      <c r="H68" s="9"/>
      <c r="I68" s="9"/>
      <c r="J68" s="9"/>
      <c r="K68" s="9"/>
      <c r="L68" s="9"/>
    </row>
    <row r="69" spans="1:14" ht="15.75" x14ac:dyDescent="0.25">
      <c r="A69" s="149"/>
      <c r="B69" s="150"/>
      <c r="C69" s="151"/>
      <c r="D69" s="160"/>
      <c r="E69" s="55"/>
      <c r="F69" s="118"/>
      <c r="G69" s="43"/>
      <c r="H69" s="9"/>
      <c r="I69" s="2"/>
      <c r="J69" s="2"/>
      <c r="M69"/>
      <c r="N69"/>
    </row>
    <row r="70" spans="1:14" x14ac:dyDescent="0.2">
      <c r="A70" s="161">
        <v>3314</v>
      </c>
      <c r="B70" s="162">
        <v>5021</v>
      </c>
      <c r="C70" s="224" t="s">
        <v>26</v>
      </c>
      <c r="D70" s="55">
        <v>260</v>
      </c>
      <c r="E70" s="219">
        <v>260</v>
      </c>
      <c r="F70" s="259">
        <v>269070</v>
      </c>
      <c r="G70" s="43"/>
      <c r="H70" s="9"/>
      <c r="I70" s="2"/>
      <c r="J70" s="2"/>
      <c r="M70"/>
      <c r="N70"/>
    </row>
    <row r="71" spans="1:14" x14ac:dyDescent="0.2">
      <c r="A71" s="69">
        <v>3314</v>
      </c>
      <c r="B71" s="91">
        <v>5031</v>
      </c>
      <c r="C71" s="74" t="s">
        <v>50</v>
      </c>
      <c r="D71" s="56">
        <v>65</v>
      </c>
      <c r="E71" s="144">
        <v>65</v>
      </c>
      <c r="F71" s="257">
        <v>60193</v>
      </c>
      <c r="G71" s="43"/>
      <c r="H71" s="9"/>
      <c r="I71" s="2"/>
      <c r="J71" s="2"/>
      <c r="M71"/>
      <c r="N71"/>
    </row>
    <row r="72" spans="1:14" x14ac:dyDescent="0.2">
      <c r="A72" s="69">
        <v>3314</v>
      </c>
      <c r="B72" s="91">
        <v>5032</v>
      </c>
      <c r="C72" s="74" t="s">
        <v>48</v>
      </c>
      <c r="D72" s="56">
        <v>24</v>
      </c>
      <c r="E72" s="144">
        <v>24</v>
      </c>
      <c r="F72" s="257">
        <v>21664</v>
      </c>
      <c r="G72" s="43"/>
      <c r="H72" s="9"/>
      <c r="I72" s="2"/>
      <c r="J72" s="2"/>
      <c r="M72"/>
      <c r="N72"/>
    </row>
    <row r="73" spans="1:14" x14ac:dyDescent="0.2">
      <c r="A73" s="69">
        <v>3314</v>
      </c>
      <c r="B73" s="91">
        <v>5136</v>
      </c>
      <c r="C73" s="74" t="s">
        <v>98</v>
      </c>
      <c r="D73" s="56">
        <v>35</v>
      </c>
      <c r="E73" s="144">
        <v>35</v>
      </c>
      <c r="F73" s="257">
        <v>34823</v>
      </c>
      <c r="G73" s="43"/>
      <c r="H73" s="9"/>
      <c r="I73" s="2"/>
      <c r="J73" s="2"/>
      <c r="M73"/>
      <c r="N73"/>
    </row>
    <row r="74" spans="1:14" x14ac:dyDescent="0.2">
      <c r="A74" s="69"/>
      <c r="B74" s="91"/>
      <c r="C74" s="74" t="s">
        <v>99</v>
      </c>
      <c r="D74" s="56">
        <v>0</v>
      </c>
      <c r="E74" s="144">
        <v>11.1</v>
      </c>
      <c r="F74" s="257">
        <v>11100</v>
      </c>
      <c r="G74" s="43"/>
      <c r="H74" s="9"/>
      <c r="I74" s="2"/>
      <c r="J74" s="2"/>
      <c r="M74"/>
      <c r="N74"/>
    </row>
    <row r="75" spans="1:14" x14ac:dyDescent="0.2">
      <c r="A75" s="69">
        <v>3314</v>
      </c>
      <c r="B75" s="91">
        <v>5137</v>
      </c>
      <c r="C75" s="74" t="s">
        <v>53</v>
      </c>
      <c r="D75" s="56">
        <v>6</v>
      </c>
      <c r="E75" s="144">
        <v>6</v>
      </c>
      <c r="F75" s="257">
        <v>0</v>
      </c>
      <c r="G75" s="43"/>
      <c r="H75" s="9"/>
      <c r="I75" s="2"/>
      <c r="J75" s="2"/>
      <c r="M75"/>
      <c r="N75"/>
    </row>
    <row r="76" spans="1:14" x14ac:dyDescent="0.2">
      <c r="A76" s="50">
        <v>3314</v>
      </c>
      <c r="B76" s="60">
        <v>5139</v>
      </c>
      <c r="C76" s="53" t="s">
        <v>9</v>
      </c>
      <c r="D76" s="56">
        <v>5</v>
      </c>
      <c r="E76" s="144">
        <v>5</v>
      </c>
      <c r="F76" s="257">
        <v>9087</v>
      </c>
      <c r="G76" s="43"/>
      <c r="H76" s="9"/>
      <c r="I76" s="2"/>
      <c r="J76" s="2"/>
      <c r="M76"/>
      <c r="N76"/>
    </row>
    <row r="77" spans="1:14" x14ac:dyDescent="0.2">
      <c r="A77" s="50">
        <v>3314</v>
      </c>
      <c r="B77" s="60">
        <v>5151</v>
      </c>
      <c r="C77" s="53" t="s">
        <v>16</v>
      </c>
      <c r="D77" s="56">
        <v>11</v>
      </c>
      <c r="E77" s="144">
        <v>11</v>
      </c>
      <c r="F77" s="257">
        <v>17138</v>
      </c>
      <c r="G77" s="43"/>
      <c r="H77" s="9"/>
      <c r="I77" s="2"/>
      <c r="J77" s="2"/>
      <c r="M77"/>
      <c r="N77"/>
    </row>
    <row r="78" spans="1:14" x14ac:dyDescent="0.2">
      <c r="A78" s="50">
        <v>3314</v>
      </c>
      <c r="B78" s="60">
        <v>5153</v>
      </c>
      <c r="C78" s="53" t="s">
        <v>17</v>
      </c>
      <c r="D78" s="56">
        <v>100</v>
      </c>
      <c r="E78" s="144">
        <v>100</v>
      </c>
      <c r="F78" s="257">
        <v>94400</v>
      </c>
      <c r="G78" s="43"/>
      <c r="H78" s="9"/>
      <c r="I78" s="2"/>
      <c r="J78" s="2"/>
      <c r="M78"/>
      <c r="N78"/>
    </row>
    <row r="79" spans="1:14" x14ac:dyDescent="0.2">
      <c r="A79" s="50">
        <v>3314</v>
      </c>
      <c r="B79" s="60">
        <v>5154</v>
      </c>
      <c r="C79" s="53" t="s">
        <v>18</v>
      </c>
      <c r="D79" s="56">
        <v>40</v>
      </c>
      <c r="E79" s="144">
        <v>40</v>
      </c>
      <c r="F79" s="257">
        <v>27688</v>
      </c>
      <c r="G79" s="43"/>
      <c r="H79" s="9"/>
      <c r="I79" s="2"/>
      <c r="J79" s="2"/>
      <c r="M79"/>
      <c r="N79"/>
    </row>
    <row r="80" spans="1:14" x14ac:dyDescent="0.2">
      <c r="A80" s="50">
        <v>3314</v>
      </c>
      <c r="B80" s="60">
        <v>5162</v>
      </c>
      <c r="C80" s="53" t="s">
        <v>20</v>
      </c>
      <c r="D80" s="56">
        <v>14</v>
      </c>
      <c r="E80" s="144">
        <v>14</v>
      </c>
      <c r="F80" s="257">
        <v>11378.96</v>
      </c>
      <c r="G80" s="43"/>
      <c r="H80" s="9"/>
      <c r="I80" s="2"/>
      <c r="J80" s="2"/>
      <c r="M80"/>
      <c r="N80"/>
    </row>
    <row r="81" spans="1:14" x14ac:dyDescent="0.2">
      <c r="A81" s="50">
        <v>3314</v>
      </c>
      <c r="B81" s="60">
        <v>5168</v>
      </c>
      <c r="C81" s="53" t="s">
        <v>154</v>
      </c>
      <c r="D81" s="56">
        <v>30</v>
      </c>
      <c r="E81" s="144">
        <v>30</v>
      </c>
      <c r="F81" s="257">
        <v>18557</v>
      </c>
      <c r="G81" s="240"/>
      <c r="H81" s="9"/>
      <c r="I81" s="2"/>
      <c r="J81" s="2"/>
      <c r="M81"/>
      <c r="N81"/>
    </row>
    <row r="82" spans="1:14" ht="30" x14ac:dyDescent="0.2">
      <c r="A82" s="50">
        <v>3314</v>
      </c>
      <c r="B82" s="60">
        <v>5169</v>
      </c>
      <c r="C82" s="53" t="s">
        <v>240</v>
      </c>
      <c r="D82" s="56">
        <v>20</v>
      </c>
      <c r="E82" s="144">
        <v>20</v>
      </c>
      <c r="F82" s="257">
        <v>4010</v>
      </c>
      <c r="G82" s="43"/>
      <c r="H82" s="9"/>
      <c r="I82" s="2"/>
      <c r="J82" s="2"/>
      <c r="M82"/>
      <c r="N82"/>
    </row>
    <row r="83" spans="1:14" ht="45" x14ac:dyDescent="0.2">
      <c r="A83" s="50">
        <v>3314</v>
      </c>
      <c r="B83" s="60">
        <v>5171</v>
      </c>
      <c r="C83" s="53" t="s">
        <v>268</v>
      </c>
      <c r="D83" s="56">
        <v>150</v>
      </c>
      <c r="E83" s="144">
        <v>150</v>
      </c>
      <c r="F83" s="257">
        <v>158414</v>
      </c>
      <c r="G83" s="43"/>
      <c r="H83" s="9"/>
      <c r="I83" s="2"/>
      <c r="J83" s="2"/>
      <c r="M83"/>
      <c r="N83"/>
    </row>
    <row r="84" spans="1:14" s="3" customFormat="1" ht="15.75" x14ac:dyDescent="0.25">
      <c r="A84" s="149">
        <v>3314</v>
      </c>
      <c r="B84" s="164"/>
      <c r="C84" s="165" t="s">
        <v>24</v>
      </c>
      <c r="D84" s="160">
        <f>SUM(D70:D83)</f>
        <v>760</v>
      </c>
      <c r="E84" s="152">
        <f>SUM(E70:E83)</f>
        <v>771.1</v>
      </c>
      <c r="F84" s="110">
        <f>SUM(F70:F83)</f>
        <v>737522.96</v>
      </c>
      <c r="G84" s="45"/>
      <c r="H84" s="7"/>
      <c r="I84" s="5"/>
      <c r="J84" s="5"/>
      <c r="K84" s="5"/>
      <c r="L84" s="5"/>
    </row>
    <row r="85" spans="1:14" s="3" customFormat="1" ht="15.75" x14ac:dyDescent="0.25">
      <c r="A85" s="149"/>
      <c r="B85" s="164"/>
      <c r="C85" s="153"/>
      <c r="D85" s="160"/>
      <c r="E85" s="152"/>
      <c r="F85" s="110"/>
      <c r="G85" s="43"/>
      <c r="H85" s="9"/>
      <c r="I85" s="5"/>
      <c r="J85" s="5"/>
      <c r="K85" s="5"/>
      <c r="L85" s="5"/>
    </row>
    <row r="86" spans="1:14" x14ac:dyDescent="0.2">
      <c r="A86" s="49">
        <v>3319</v>
      </c>
      <c r="B86" s="73">
        <v>5021</v>
      </c>
      <c r="C86" s="52" t="s">
        <v>26</v>
      </c>
      <c r="D86" s="55">
        <v>250</v>
      </c>
      <c r="E86" s="219">
        <v>250</v>
      </c>
      <c r="F86" s="259">
        <v>243420</v>
      </c>
      <c r="G86" s="43"/>
      <c r="H86" s="9"/>
      <c r="I86" s="2"/>
      <c r="J86" s="2"/>
      <c r="M86"/>
      <c r="N86"/>
    </row>
    <row r="87" spans="1:14" x14ac:dyDescent="0.2">
      <c r="A87" s="50">
        <v>3319</v>
      </c>
      <c r="B87" s="60">
        <v>5031</v>
      </c>
      <c r="C87" s="53" t="s">
        <v>60</v>
      </c>
      <c r="D87" s="56">
        <v>25</v>
      </c>
      <c r="E87" s="144">
        <v>25</v>
      </c>
      <c r="F87" s="257">
        <v>21000</v>
      </c>
      <c r="G87" s="43"/>
      <c r="H87" s="9"/>
      <c r="I87" s="2"/>
      <c r="J87" s="2"/>
      <c r="M87"/>
      <c r="N87"/>
    </row>
    <row r="88" spans="1:14" x14ac:dyDescent="0.2">
      <c r="A88" s="50">
        <v>3319</v>
      </c>
      <c r="B88" s="60">
        <v>5032</v>
      </c>
      <c r="C88" s="53" t="s">
        <v>48</v>
      </c>
      <c r="D88" s="56">
        <v>9</v>
      </c>
      <c r="E88" s="144">
        <v>9</v>
      </c>
      <c r="F88" s="257">
        <v>7560</v>
      </c>
      <c r="G88" s="43"/>
      <c r="H88" s="9"/>
      <c r="I88" s="2"/>
      <c r="J88" s="2"/>
      <c r="M88"/>
      <c r="N88"/>
    </row>
    <row r="89" spans="1:14" x14ac:dyDescent="0.2">
      <c r="A89" s="50">
        <v>3319</v>
      </c>
      <c r="B89" s="60">
        <v>5041</v>
      </c>
      <c r="C89" s="53" t="s">
        <v>269</v>
      </c>
      <c r="D89" s="56">
        <v>0</v>
      </c>
      <c r="E89" s="144">
        <v>0</v>
      </c>
      <c r="F89" s="257">
        <v>805</v>
      </c>
      <c r="G89" s="43"/>
      <c r="H89" s="9"/>
      <c r="I89" s="2"/>
      <c r="J89" s="2"/>
      <c r="M89"/>
      <c r="N89"/>
    </row>
    <row r="90" spans="1:14" x14ac:dyDescent="0.2">
      <c r="A90" s="50">
        <v>3319</v>
      </c>
      <c r="B90" s="60">
        <v>5137</v>
      </c>
      <c r="C90" s="53" t="s">
        <v>54</v>
      </c>
      <c r="D90" s="56">
        <v>4</v>
      </c>
      <c r="E90" s="144">
        <v>4</v>
      </c>
      <c r="F90" s="257">
        <v>0</v>
      </c>
      <c r="G90" s="43"/>
      <c r="H90" s="9"/>
      <c r="I90" s="2"/>
      <c r="J90" s="2"/>
      <c r="M90"/>
      <c r="N90"/>
    </row>
    <row r="91" spans="1:14" x14ac:dyDescent="0.2">
      <c r="A91" s="50">
        <v>3319</v>
      </c>
      <c r="B91" s="60">
        <v>5139</v>
      </c>
      <c r="C91" s="53" t="s">
        <v>9</v>
      </c>
      <c r="D91" s="56">
        <v>20</v>
      </c>
      <c r="E91" s="144">
        <v>20</v>
      </c>
      <c r="F91" s="257">
        <v>21384</v>
      </c>
      <c r="G91" s="43"/>
      <c r="H91" s="9"/>
      <c r="I91" s="2"/>
      <c r="J91" s="2"/>
      <c r="M91"/>
      <c r="N91"/>
    </row>
    <row r="92" spans="1:14" x14ac:dyDescent="0.2">
      <c r="A92" s="50">
        <v>3319</v>
      </c>
      <c r="B92" s="60">
        <v>5169</v>
      </c>
      <c r="C92" s="53" t="s">
        <v>55</v>
      </c>
      <c r="D92" s="56">
        <v>408</v>
      </c>
      <c r="E92" s="144">
        <v>408</v>
      </c>
      <c r="F92" s="257">
        <v>251109</v>
      </c>
      <c r="G92" s="43"/>
      <c r="H92" s="9"/>
      <c r="I92" s="2"/>
      <c r="J92" s="2"/>
      <c r="M92"/>
      <c r="N92"/>
    </row>
    <row r="93" spans="1:14" x14ac:dyDescent="0.2">
      <c r="A93" s="50">
        <v>3319</v>
      </c>
      <c r="B93" s="60">
        <v>5175</v>
      </c>
      <c r="C93" s="53" t="s">
        <v>22</v>
      </c>
      <c r="D93" s="56">
        <v>10</v>
      </c>
      <c r="E93" s="144">
        <v>10</v>
      </c>
      <c r="F93" s="257">
        <v>5861</v>
      </c>
      <c r="G93" s="43"/>
      <c r="H93" s="9"/>
      <c r="I93" s="2"/>
      <c r="J93" s="2"/>
      <c r="M93"/>
      <c r="N93"/>
    </row>
    <row r="94" spans="1:14" x14ac:dyDescent="0.2">
      <c r="A94" s="50">
        <v>3319</v>
      </c>
      <c r="B94" s="60">
        <v>5194</v>
      </c>
      <c r="C94" s="53" t="s">
        <v>195</v>
      </c>
      <c r="D94" s="56">
        <v>6</v>
      </c>
      <c r="E94" s="144">
        <v>6</v>
      </c>
      <c r="F94" s="257">
        <v>0</v>
      </c>
      <c r="G94" s="43"/>
      <c r="H94" s="9"/>
      <c r="I94" s="2"/>
      <c r="J94" s="2"/>
      <c r="M94"/>
      <c r="N94"/>
    </row>
    <row r="95" spans="1:14" x14ac:dyDescent="0.2">
      <c r="A95" s="50">
        <v>3319</v>
      </c>
      <c r="B95" s="60">
        <v>5222</v>
      </c>
      <c r="C95" s="53" t="s">
        <v>196</v>
      </c>
      <c r="D95" s="56">
        <v>12</v>
      </c>
      <c r="E95" s="144">
        <v>12</v>
      </c>
      <c r="F95" s="257">
        <v>12000</v>
      </c>
      <c r="G95" s="43"/>
      <c r="H95" s="9"/>
      <c r="I95" s="2"/>
      <c r="J95" s="2"/>
      <c r="M95"/>
      <c r="N95"/>
    </row>
    <row r="96" spans="1:14" x14ac:dyDescent="0.2">
      <c r="A96" s="50">
        <v>3319</v>
      </c>
      <c r="B96" s="60">
        <v>5222</v>
      </c>
      <c r="C96" s="53" t="s">
        <v>197</v>
      </c>
      <c r="D96" s="56">
        <v>0</v>
      </c>
      <c r="E96" s="144">
        <v>5</v>
      </c>
      <c r="F96" s="257">
        <v>5000</v>
      </c>
      <c r="G96" s="43"/>
      <c r="H96" s="9"/>
      <c r="I96" s="2"/>
      <c r="J96" s="2"/>
      <c r="M96"/>
      <c r="N96"/>
    </row>
    <row r="97" spans="1:14" x14ac:dyDescent="0.2">
      <c r="A97" s="50">
        <v>3319</v>
      </c>
      <c r="B97" s="60">
        <v>5492</v>
      </c>
      <c r="C97" s="53" t="s">
        <v>198</v>
      </c>
      <c r="D97" s="56">
        <v>10</v>
      </c>
      <c r="E97" s="144">
        <v>10</v>
      </c>
      <c r="F97" s="257">
        <v>0</v>
      </c>
      <c r="G97" s="43"/>
      <c r="H97" s="9"/>
      <c r="I97" s="2"/>
      <c r="J97" s="2"/>
      <c r="M97"/>
      <c r="N97"/>
    </row>
    <row r="98" spans="1:14" s="3" customFormat="1" ht="15.75" x14ac:dyDescent="0.25">
      <c r="A98" s="149">
        <v>3319</v>
      </c>
      <c r="B98" s="150"/>
      <c r="C98" s="151" t="s">
        <v>25</v>
      </c>
      <c r="D98" s="160">
        <f>SUM(D86:D97)</f>
        <v>754</v>
      </c>
      <c r="E98" s="160">
        <f>SUM(E86:E97)</f>
        <v>759</v>
      </c>
      <c r="F98" s="110">
        <f>SUM(F86:F97)</f>
        <v>568139</v>
      </c>
      <c r="G98" s="43"/>
      <c r="H98" s="9"/>
      <c r="I98" s="5"/>
      <c r="J98" s="5"/>
      <c r="K98" s="5"/>
      <c r="L98" s="5"/>
    </row>
    <row r="99" spans="1:14" x14ac:dyDescent="0.2">
      <c r="A99" s="49"/>
      <c r="B99" s="58"/>
      <c r="C99" s="79"/>
      <c r="D99" s="62"/>
      <c r="E99" s="55"/>
      <c r="F99" s="118"/>
      <c r="G99" s="43"/>
      <c r="H99" s="9"/>
      <c r="I99" s="2"/>
      <c r="J99" s="2"/>
      <c r="M99"/>
      <c r="N99"/>
    </row>
    <row r="100" spans="1:14" x14ac:dyDescent="0.2">
      <c r="A100" s="49">
        <v>3322</v>
      </c>
      <c r="B100" s="73">
        <v>5169</v>
      </c>
      <c r="C100" s="153" t="s">
        <v>241</v>
      </c>
      <c r="D100" s="154">
        <v>50</v>
      </c>
      <c r="E100" s="62">
        <v>50</v>
      </c>
      <c r="F100" s="118">
        <v>13915</v>
      </c>
      <c r="G100" s="43"/>
      <c r="H100" s="9"/>
      <c r="I100" s="2"/>
      <c r="J100" s="2"/>
      <c r="M100"/>
      <c r="N100"/>
    </row>
    <row r="101" spans="1:14" x14ac:dyDescent="0.2">
      <c r="A101" s="50">
        <v>3322</v>
      </c>
      <c r="B101" s="60">
        <v>5171</v>
      </c>
      <c r="C101" s="108" t="s">
        <v>199</v>
      </c>
      <c r="D101" s="155">
        <v>50</v>
      </c>
      <c r="E101" s="63">
        <v>50</v>
      </c>
      <c r="F101" s="145">
        <v>40450</v>
      </c>
      <c r="G101" s="43"/>
      <c r="H101" s="9"/>
      <c r="I101" s="2"/>
      <c r="J101" s="2"/>
      <c r="M101"/>
      <c r="N101"/>
    </row>
    <row r="102" spans="1:14" ht="30" x14ac:dyDescent="0.2">
      <c r="A102" s="50">
        <v>3322</v>
      </c>
      <c r="B102" s="60">
        <v>5365</v>
      </c>
      <c r="C102" s="108" t="s">
        <v>200</v>
      </c>
      <c r="D102" s="155">
        <v>0</v>
      </c>
      <c r="E102" s="63">
        <v>0</v>
      </c>
      <c r="F102" s="145">
        <v>500</v>
      </c>
      <c r="G102" s="43"/>
      <c r="H102" s="9"/>
      <c r="I102" s="2"/>
      <c r="J102" s="2"/>
      <c r="M102"/>
      <c r="N102"/>
    </row>
    <row r="103" spans="1:14" ht="15.75" x14ac:dyDescent="0.25">
      <c r="A103" s="149">
        <v>3322</v>
      </c>
      <c r="B103" s="58"/>
      <c r="C103" s="151" t="s">
        <v>201</v>
      </c>
      <c r="D103" s="160">
        <f>SUM(D100:D102)</f>
        <v>100</v>
      </c>
      <c r="E103" s="160">
        <f>SUM(E100:E102)</f>
        <v>100</v>
      </c>
      <c r="F103" s="110">
        <f>SUM(F100:F102)</f>
        <v>54865</v>
      </c>
      <c r="G103" s="43"/>
      <c r="H103" s="9"/>
      <c r="I103" s="2"/>
      <c r="J103" s="2"/>
      <c r="M103"/>
      <c r="N103"/>
    </row>
    <row r="104" spans="1:14" ht="15.75" x14ac:dyDescent="0.25">
      <c r="A104" s="149"/>
      <c r="B104" s="58"/>
      <c r="C104" s="151"/>
      <c r="D104" s="160"/>
      <c r="E104" s="148"/>
      <c r="F104" s="147"/>
      <c r="G104" s="46"/>
      <c r="H104" s="16"/>
      <c r="I104" s="2"/>
      <c r="J104" s="2"/>
      <c r="M104"/>
      <c r="N104"/>
    </row>
    <row r="105" spans="1:14" s="15" customFormat="1" x14ac:dyDescent="0.2">
      <c r="A105" s="49">
        <v>3326</v>
      </c>
      <c r="B105" s="73">
        <v>6127</v>
      </c>
      <c r="C105" s="153" t="s">
        <v>259</v>
      </c>
      <c r="D105" s="154">
        <v>777</v>
      </c>
      <c r="E105" s="62">
        <f>777-295.5</f>
        <v>481.5</v>
      </c>
      <c r="F105" s="118">
        <v>286027</v>
      </c>
      <c r="G105" s="46"/>
      <c r="H105" s="16"/>
      <c r="I105" s="16"/>
      <c r="J105" s="16"/>
      <c r="K105" s="16"/>
      <c r="L105" s="16"/>
    </row>
    <row r="106" spans="1:14" s="15" customFormat="1" x14ac:dyDescent="0.2">
      <c r="A106" s="49">
        <v>3326</v>
      </c>
      <c r="B106" s="73">
        <v>6127</v>
      </c>
      <c r="C106" s="153" t="s">
        <v>260</v>
      </c>
      <c r="D106" s="154">
        <v>0</v>
      </c>
      <c r="E106" s="62">
        <v>295.5</v>
      </c>
      <c r="F106" s="118">
        <v>295500</v>
      </c>
      <c r="G106" s="46"/>
      <c r="H106" s="16"/>
      <c r="I106" s="16"/>
      <c r="J106" s="16"/>
      <c r="K106" s="16"/>
      <c r="L106" s="16"/>
    </row>
    <row r="107" spans="1:14" s="15" customFormat="1" ht="60" x14ac:dyDescent="0.2">
      <c r="A107" s="49">
        <v>3326</v>
      </c>
      <c r="B107" s="58">
        <v>6129</v>
      </c>
      <c r="C107" s="79" t="s">
        <v>160</v>
      </c>
      <c r="D107" s="62">
        <v>240</v>
      </c>
      <c r="E107" s="62">
        <v>240</v>
      </c>
      <c r="F107" s="118">
        <v>62418</v>
      </c>
      <c r="G107" s="43"/>
      <c r="H107" s="9"/>
      <c r="I107" s="16"/>
      <c r="J107" s="16"/>
      <c r="K107" s="16"/>
      <c r="L107" s="16"/>
    </row>
    <row r="108" spans="1:14" ht="31.5" x14ac:dyDescent="0.25">
      <c r="A108" s="149">
        <v>3326</v>
      </c>
      <c r="B108" s="58"/>
      <c r="C108" s="151" t="s">
        <v>129</v>
      </c>
      <c r="D108" s="160">
        <f>SUM(D105:D107)</f>
        <v>1017</v>
      </c>
      <c r="E108" s="160">
        <f>SUM(E105:E107)</f>
        <v>1017</v>
      </c>
      <c r="F108" s="147">
        <f>SUM(F105:F107)</f>
        <v>643945</v>
      </c>
      <c r="G108" s="43"/>
      <c r="H108" s="9"/>
      <c r="I108" s="2"/>
      <c r="J108" s="2"/>
      <c r="M108"/>
      <c r="N108"/>
    </row>
    <row r="109" spans="1:14" ht="15.75" x14ac:dyDescent="0.25">
      <c r="A109" s="149"/>
      <c r="B109" s="58"/>
      <c r="C109" s="151"/>
      <c r="D109" s="160"/>
      <c r="E109" s="148"/>
      <c r="F109" s="147"/>
      <c r="G109" s="43"/>
      <c r="H109" s="9"/>
      <c r="I109" s="2"/>
      <c r="J109" s="2"/>
      <c r="M109"/>
      <c r="N109"/>
    </row>
    <row r="110" spans="1:14" ht="30" x14ac:dyDescent="0.2">
      <c r="A110" s="49">
        <v>3330</v>
      </c>
      <c r="B110" s="58">
        <v>5223</v>
      </c>
      <c r="C110" s="79" t="s">
        <v>108</v>
      </c>
      <c r="D110" s="62">
        <v>32</v>
      </c>
      <c r="E110" s="55">
        <v>32</v>
      </c>
      <c r="F110" s="118">
        <v>32000</v>
      </c>
      <c r="G110" s="43"/>
      <c r="H110" s="9"/>
      <c r="I110" s="2"/>
      <c r="J110" s="2"/>
      <c r="M110"/>
      <c r="N110"/>
    </row>
    <row r="111" spans="1:14" ht="15.75" x14ac:dyDescent="0.25">
      <c r="A111" s="149">
        <v>3330</v>
      </c>
      <c r="B111" s="58"/>
      <c r="C111" s="151" t="s">
        <v>202</v>
      </c>
      <c r="D111" s="160">
        <f>SUM(D110)</f>
        <v>32</v>
      </c>
      <c r="E111" s="148">
        <f>SUM(E110)</f>
        <v>32</v>
      </c>
      <c r="F111" s="147">
        <f>SUM(F110)</f>
        <v>32000</v>
      </c>
      <c r="G111" s="47"/>
      <c r="H111" s="9"/>
      <c r="I111" s="2"/>
      <c r="J111" s="2"/>
      <c r="M111"/>
      <c r="N111"/>
    </row>
    <row r="112" spans="1:14" s="11" customFormat="1" ht="15.75" x14ac:dyDescent="0.25">
      <c r="A112" s="49"/>
      <c r="B112" s="150"/>
      <c r="C112" s="166"/>
      <c r="D112" s="151"/>
      <c r="E112" s="160"/>
      <c r="F112" s="147"/>
      <c r="G112" s="44"/>
      <c r="H112" s="9"/>
      <c r="I112" s="9"/>
      <c r="J112" s="9"/>
      <c r="K112" s="9"/>
      <c r="L112" s="9"/>
    </row>
    <row r="113" spans="1:14" s="11" customFormat="1" ht="30" x14ac:dyDescent="0.2">
      <c r="A113" s="49">
        <v>3412</v>
      </c>
      <c r="B113" s="58">
        <v>5229</v>
      </c>
      <c r="C113" s="79" t="s">
        <v>203</v>
      </c>
      <c r="D113" s="62">
        <v>0</v>
      </c>
      <c r="E113" s="55">
        <v>152.19999999999999</v>
      </c>
      <c r="F113" s="118">
        <v>152200</v>
      </c>
      <c r="G113" s="44"/>
      <c r="H113" s="9"/>
      <c r="I113" s="9"/>
      <c r="J113" s="9"/>
      <c r="K113" s="9"/>
      <c r="L113" s="9"/>
    </row>
    <row r="114" spans="1:14" s="11" customFormat="1" ht="30" x14ac:dyDescent="0.2">
      <c r="A114" s="49">
        <v>3412</v>
      </c>
      <c r="B114" s="58">
        <v>5229</v>
      </c>
      <c r="C114" s="79" t="s">
        <v>261</v>
      </c>
      <c r="D114" s="62">
        <v>0</v>
      </c>
      <c r="E114" s="55">
        <v>147.80000000000001</v>
      </c>
      <c r="F114" s="118">
        <v>147800</v>
      </c>
      <c r="G114" s="48"/>
      <c r="H114" s="7"/>
      <c r="I114" s="9"/>
      <c r="J114" s="9"/>
      <c r="K114" s="9"/>
      <c r="L114" s="9"/>
    </row>
    <row r="115" spans="1:14" s="6" customFormat="1" ht="15.75" x14ac:dyDescent="0.25">
      <c r="A115" s="167">
        <v>3412</v>
      </c>
      <c r="B115" s="168"/>
      <c r="C115" s="169" t="s">
        <v>96</v>
      </c>
      <c r="D115" s="67">
        <f>SUM(D113:D114)</f>
        <v>0</v>
      </c>
      <c r="E115" s="67">
        <f>SUM(E113:E114)</f>
        <v>300</v>
      </c>
      <c r="F115" s="147">
        <f>SUM(F113:F114)</f>
        <v>300000</v>
      </c>
      <c r="G115" s="44"/>
      <c r="H115" s="9"/>
      <c r="I115" s="7"/>
      <c r="J115" s="7"/>
      <c r="K115" s="7"/>
      <c r="L115" s="7"/>
    </row>
    <row r="116" spans="1:14" s="11" customFormat="1" x14ac:dyDescent="0.2">
      <c r="A116" s="49"/>
      <c r="B116" s="58"/>
      <c r="C116" s="79"/>
      <c r="D116" s="62"/>
      <c r="E116" s="55"/>
      <c r="F116" s="118"/>
      <c r="G116" s="44"/>
      <c r="H116" s="9"/>
      <c r="I116" s="9"/>
      <c r="J116" s="9"/>
      <c r="K116" s="9"/>
      <c r="L116" s="9"/>
    </row>
    <row r="117" spans="1:14" s="11" customFormat="1" x14ac:dyDescent="0.2">
      <c r="A117" s="50">
        <v>3419</v>
      </c>
      <c r="B117" s="60">
        <v>5222</v>
      </c>
      <c r="C117" s="108" t="s">
        <v>262</v>
      </c>
      <c r="D117" s="155">
        <v>0</v>
      </c>
      <c r="E117" s="56">
        <v>70</v>
      </c>
      <c r="F117" s="257">
        <v>70000</v>
      </c>
      <c r="G117" s="44"/>
      <c r="H117" s="9"/>
      <c r="I117" s="9"/>
      <c r="J117" s="9"/>
      <c r="K117" s="9"/>
      <c r="L117" s="9"/>
    </row>
    <row r="118" spans="1:14" s="11" customFormat="1" ht="30" x14ac:dyDescent="0.2">
      <c r="A118" s="50">
        <v>3419</v>
      </c>
      <c r="B118" s="60">
        <v>5229</v>
      </c>
      <c r="C118" s="108" t="s">
        <v>263</v>
      </c>
      <c r="D118" s="155">
        <v>165</v>
      </c>
      <c r="E118" s="56">
        <v>52.3</v>
      </c>
      <c r="F118" s="257">
        <v>52300</v>
      </c>
      <c r="G118" s="44"/>
      <c r="H118" s="9"/>
      <c r="I118" s="9"/>
      <c r="J118" s="9"/>
      <c r="K118" s="9"/>
      <c r="L118" s="9"/>
    </row>
    <row r="119" spans="1:14" s="11" customFormat="1" ht="30" x14ac:dyDescent="0.2">
      <c r="A119" s="50">
        <v>3419</v>
      </c>
      <c r="B119" s="60">
        <v>5229</v>
      </c>
      <c r="C119" s="108" t="s">
        <v>264</v>
      </c>
      <c r="D119" s="155">
        <v>0</v>
      </c>
      <c r="E119" s="56">
        <v>147.69999999999999</v>
      </c>
      <c r="F119" s="257">
        <v>147700</v>
      </c>
      <c r="G119" s="48"/>
      <c r="H119" s="7"/>
      <c r="I119" s="9"/>
      <c r="J119" s="9"/>
      <c r="K119" s="9"/>
      <c r="L119" s="9"/>
    </row>
    <row r="120" spans="1:14" s="6" customFormat="1" ht="15.75" x14ac:dyDescent="0.25">
      <c r="A120" s="167">
        <v>3419</v>
      </c>
      <c r="B120" s="168"/>
      <c r="C120" s="169" t="s">
        <v>91</v>
      </c>
      <c r="D120" s="67">
        <f>SUM(D117:D119)</f>
        <v>165</v>
      </c>
      <c r="E120" s="67">
        <f>SUM(E117:E119)</f>
        <v>270</v>
      </c>
      <c r="F120" s="147">
        <f>SUM(F117:F119)</f>
        <v>270000</v>
      </c>
      <c r="G120" s="44"/>
      <c r="H120" s="9"/>
      <c r="I120" s="7"/>
      <c r="J120" s="7"/>
      <c r="K120" s="7"/>
      <c r="L120" s="7"/>
    </row>
    <row r="121" spans="1:14" s="11" customFormat="1" x14ac:dyDescent="0.2">
      <c r="A121" s="49"/>
      <c r="B121" s="58"/>
      <c r="C121" s="79"/>
      <c r="D121" s="62"/>
      <c r="E121" s="55"/>
      <c r="F121" s="118"/>
      <c r="G121" s="44"/>
      <c r="H121" s="9"/>
      <c r="I121" s="9"/>
      <c r="J121" s="9"/>
      <c r="K121" s="9"/>
      <c r="L121" s="9"/>
    </row>
    <row r="122" spans="1:14" s="11" customFormat="1" x14ac:dyDescent="0.2">
      <c r="A122" s="49">
        <v>3421</v>
      </c>
      <c r="B122" s="58">
        <v>5229</v>
      </c>
      <c r="C122" s="79" t="s">
        <v>92</v>
      </c>
      <c r="D122" s="62">
        <v>20</v>
      </c>
      <c r="E122" s="55">
        <v>20</v>
      </c>
      <c r="F122" s="118">
        <v>20000</v>
      </c>
      <c r="G122" s="48"/>
      <c r="H122" s="7"/>
      <c r="I122" s="9"/>
      <c r="J122" s="9"/>
      <c r="K122" s="9"/>
      <c r="L122" s="9"/>
    </row>
    <row r="123" spans="1:14" s="6" customFormat="1" ht="15.75" x14ac:dyDescent="0.25">
      <c r="A123" s="167">
        <v>3421</v>
      </c>
      <c r="B123" s="168"/>
      <c r="C123" s="169" t="s">
        <v>93</v>
      </c>
      <c r="D123" s="67">
        <f>SUM(D122)</f>
        <v>20</v>
      </c>
      <c r="E123" s="148">
        <f>SUM(E122)</f>
        <v>20</v>
      </c>
      <c r="F123" s="147">
        <f>SUM(F122)</f>
        <v>20000</v>
      </c>
      <c r="G123" s="44"/>
      <c r="H123" s="9"/>
      <c r="I123" s="7"/>
      <c r="J123" s="7"/>
      <c r="K123" s="7"/>
      <c r="L123" s="7"/>
    </row>
    <row r="124" spans="1:14" s="11" customFormat="1" x14ac:dyDescent="0.2">
      <c r="A124" s="49"/>
      <c r="B124" s="58"/>
      <c r="C124" s="79"/>
      <c r="D124" s="62"/>
      <c r="E124" s="55"/>
      <c r="F124" s="118"/>
      <c r="G124" s="43"/>
      <c r="H124" s="9"/>
      <c r="I124" s="9"/>
      <c r="J124" s="9"/>
      <c r="K124" s="9"/>
      <c r="L124" s="9"/>
    </row>
    <row r="125" spans="1:14" ht="30" x14ac:dyDescent="0.2">
      <c r="A125" s="49">
        <v>3631</v>
      </c>
      <c r="B125" s="58">
        <v>5169</v>
      </c>
      <c r="C125" s="79" t="s">
        <v>276</v>
      </c>
      <c r="D125" s="62">
        <v>9</v>
      </c>
      <c r="E125" s="55">
        <v>9</v>
      </c>
      <c r="F125" s="118">
        <v>0</v>
      </c>
      <c r="G125" s="48"/>
      <c r="H125" s="7"/>
      <c r="I125" s="2"/>
      <c r="J125" s="2"/>
      <c r="M125"/>
      <c r="N125"/>
    </row>
    <row r="126" spans="1:14" s="6" customFormat="1" ht="15.75" x14ac:dyDescent="0.25">
      <c r="A126" s="167">
        <v>3631</v>
      </c>
      <c r="B126" s="168"/>
      <c r="C126" s="169" t="s">
        <v>61</v>
      </c>
      <c r="D126" s="67">
        <f>SUM(D125)</f>
        <v>9</v>
      </c>
      <c r="E126" s="148">
        <f>SUM(E125)</f>
        <v>9</v>
      </c>
      <c r="F126" s="147">
        <f>SUM(F125)</f>
        <v>0</v>
      </c>
      <c r="G126" s="43"/>
      <c r="H126" s="9"/>
      <c r="I126" s="7"/>
      <c r="J126" s="7"/>
      <c r="K126" s="7"/>
      <c r="L126" s="7"/>
    </row>
    <row r="127" spans="1:14" x14ac:dyDescent="0.2">
      <c r="A127" s="49"/>
      <c r="B127" s="58"/>
      <c r="C127" s="79"/>
      <c r="D127" s="62"/>
      <c r="E127" s="55"/>
      <c r="F127" s="118"/>
      <c r="G127" s="43"/>
      <c r="H127" s="9"/>
      <c r="I127" s="2"/>
      <c r="J127" s="2"/>
      <c r="M127"/>
      <c r="N127"/>
    </row>
    <row r="128" spans="1:14" x14ac:dyDescent="0.2">
      <c r="A128" s="49">
        <v>3632</v>
      </c>
      <c r="B128" s="73">
        <v>5011</v>
      </c>
      <c r="C128" s="163" t="s">
        <v>23</v>
      </c>
      <c r="D128" s="154">
        <v>100</v>
      </c>
      <c r="E128" s="62">
        <v>100</v>
      </c>
      <c r="F128" s="118">
        <v>106474</v>
      </c>
      <c r="G128" s="43"/>
      <c r="H128" s="9"/>
      <c r="I128" s="2"/>
      <c r="J128" s="2"/>
      <c r="M128"/>
      <c r="N128"/>
    </row>
    <row r="129" spans="1:14" x14ac:dyDescent="0.2">
      <c r="A129" s="50">
        <v>3632</v>
      </c>
      <c r="B129" s="60">
        <v>5021</v>
      </c>
      <c r="C129" s="170" t="s">
        <v>26</v>
      </c>
      <c r="D129" s="155">
        <v>5</v>
      </c>
      <c r="E129" s="63">
        <v>5</v>
      </c>
      <c r="F129" s="145">
        <v>5880</v>
      </c>
      <c r="G129" s="43"/>
      <c r="H129" s="9"/>
      <c r="I129" s="2"/>
      <c r="J129" s="2"/>
      <c r="M129"/>
      <c r="N129"/>
    </row>
    <row r="130" spans="1:14" x14ac:dyDescent="0.2">
      <c r="A130" s="50">
        <v>3632</v>
      </c>
      <c r="B130" s="60">
        <v>5031</v>
      </c>
      <c r="C130" s="108" t="s">
        <v>50</v>
      </c>
      <c r="D130" s="155">
        <v>25</v>
      </c>
      <c r="E130" s="63">
        <v>25</v>
      </c>
      <c r="F130" s="145">
        <v>23864</v>
      </c>
      <c r="G130" s="43"/>
      <c r="H130" s="9"/>
      <c r="I130" s="2"/>
      <c r="J130" s="2"/>
      <c r="M130"/>
      <c r="N130"/>
    </row>
    <row r="131" spans="1:14" x14ac:dyDescent="0.2">
      <c r="A131" s="50">
        <v>3632</v>
      </c>
      <c r="B131" s="60">
        <v>5032</v>
      </c>
      <c r="C131" s="108" t="s">
        <v>48</v>
      </c>
      <c r="D131" s="155">
        <v>9</v>
      </c>
      <c r="E131" s="63">
        <v>9</v>
      </c>
      <c r="F131" s="145">
        <v>8591</v>
      </c>
      <c r="G131" s="43"/>
      <c r="H131" s="9"/>
      <c r="I131" s="2"/>
      <c r="J131" s="2"/>
      <c r="M131"/>
      <c r="N131"/>
    </row>
    <row r="132" spans="1:14" x14ac:dyDescent="0.2">
      <c r="A132" s="50">
        <v>3632</v>
      </c>
      <c r="B132" s="60">
        <v>5137</v>
      </c>
      <c r="C132" s="108" t="s">
        <v>54</v>
      </c>
      <c r="D132" s="155">
        <v>5</v>
      </c>
      <c r="E132" s="63">
        <v>5</v>
      </c>
      <c r="F132" s="145">
        <v>0</v>
      </c>
      <c r="G132" s="43"/>
      <c r="H132" s="9"/>
      <c r="I132" s="2"/>
      <c r="J132" s="2"/>
      <c r="M132"/>
      <c r="N132"/>
    </row>
    <row r="133" spans="1:14" x14ac:dyDescent="0.2">
      <c r="A133" s="50">
        <v>3632</v>
      </c>
      <c r="B133" s="60">
        <v>5139</v>
      </c>
      <c r="C133" s="108" t="s">
        <v>9</v>
      </c>
      <c r="D133" s="155">
        <v>5</v>
      </c>
      <c r="E133" s="63">
        <v>5</v>
      </c>
      <c r="F133" s="145">
        <v>5663</v>
      </c>
      <c r="G133" s="43"/>
      <c r="H133" s="9"/>
      <c r="I133" s="2"/>
      <c r="J133" s="2"/>
      <c r="M133"/>
      <c r="N133"/>
    </row>
    <row r="134" spans="1:14" x14ac:dyDescent="0.2">
      <c r="A134" s="50">
        <v>3632</v>
      </c>
      <c r="B134" s="60">
        <v>5151</v>
      </c>
      <c r="C134" s="108" t="s">
        <v>16</v>
      </c>
      <c r="D134" s="155">
        <v>7</v>
      </c>
      <c r="E134" s="63">
        <v>7</v>
      </c>
      <c r="F134" s="145">
        <v>7146</v>
      </c>
      <c r="G134" s="43"/>
      <c r="H134" s="9"/>
      <c r="I134" s="2"/>
      <c r="J134" s="2"/>
      <c r="M134"/>
      <c r="N134"/>
    </row>
    <row r="135" spans="1:14" x14ac:dyDescent="0.2">
      <c r="A135" s="50">
        <v>3632</v>
      </c>
      <c r="B135" s="60">
        <v>5156</v>
      </c>
      <c r="C135" s="108" t="s">
        <v>95</v>
      </c>
      <c r="D135" s="155">
        <v>1</v>
      </c>
      <c r="E135" s="63">
        <v>1</v>
      </c>
      <c r="F135" s="145">
        <v>0</v>
      </c>
      <c r="G135" s="43"/>
      <c r="H135" s="9"/>
      <c r="I135" s="2"/>
      <c r="J135" s="2"/>
      <c r="M135"/>
      <c r="N135"/>
    </row>
    <row r="136" spans="1:14" x14ac:dyDescent="0.2">
      <c r="A136" s="50">
        <v>3632</v>
      </c>
      <c r="B136" s="60">
        <v>5164</v>
      </c>
      <c r="C136" s="108" t="s">
        <v>105</v>
      </c>
      <c r="D136" s="155">
        <v>1</v>
      </c>
      <c r="E136" s="63">
        <v>1</v>
      </c>
      <c r="F136" s="145">
        <v>0</v>
      </c>
      <c r="G136" s="43"/>
      <c r="H136" s="9"/>
      <c r="I136" s="2"/>
      <c r="J136" s="2"/>
      <c r="M136"/>
      <c r="N136"/>
    </row>
    <row r="137" spans="1:14" x14ac:dyDescent="0.2">
      <c r="A137" s="50">
        <v>3632</v>
      </c>
      <c r="B137" s="60">
        <v>5166</v>
      </c>
      <c r="C137" s="108" t="s">
        <v>204</v>
      </c>
      <c r="D137" s="155">
        <v>30</v>
      </c>
      <c r="E137" s="63">
        <v>30</v>
      </c>
      <c r="F137" s="145">
        <v>0</v>
      </c>
      <c r="G137" s="43"/>
      <c r="H137" s="9"/>
      <c r="I137" s="2"/>
      <c r="J137" s="2"/>
      <c r="M137"/>
      <c r="N137"/>
    </row>
    <row r="138" spans="1:14" ht="30" x14ac:dyDescent="0.2">
      <c r="A138" s="50">
        <v>3632</v>
      </c>
      <c r="B138" s="60">
        <v>5169</v>
      </c>
      <c r="C138" s="108" t="s">
        <v>285</v>
      </c>
      <c r="D138" s="155">
        <v>233</v>
      </c>
      <c r="E138" s="63">
        <v>233</v>
      </c>
      <c r="F138" s="145">
        <v>148376.6</v>
      </c>
      <c r="G138" s="43"/>
      <c r="H138" s="9"/>
      <c r="I138" s="2"/>
      <c r="J138" s="2"/>
      <c r="M138"/>
      <c r="N138"/>
    </row>
    <row r="139" spans="1:14" x14ac:dyDescent="0.2">
      <c r="A139" s="50">
        <v>3632</v>
      </c>
      <c r="B139" s="60">
        <v>5171</v>
      </c>
      <c r="C139" s="108" t="s">
        <v>286</v>
      </c>
      <c r="D139" s="155">
        <v>185</v>
      </c>
      <c r="E139" s="63">
        <v>185</v>
      </c>
      <c r="F139" s="145">
        <v>154129</v>
      </c>
      <c r="G139" s="4"/>
      <c r="H139" s="9"/>
      <c r="I139" s="2"/>
      <c r="J139" s="2"/>
      <c r="M139"/>
      <c r="N139"/>
    </row>
    <row r="140" spans="1:14" ht="30" x14ac:dyDescent="0.2">
      <c r="A140" s="50">
        <v>3632</v>
      </c>
      <c r="B140" s="60">
        <v>5171</v>
      </c>
      <c r="C140" s="108" t="s">
        <v>287</v>
      </c>
      <c r="D140" s="155">
        <v>20</v>
      </c>
      <c r="E140" s="63">
        <v>20</v>
      </c>
      <c r="F140" s="145">
        <v>33099.760000000002</v>
      </c>
      <c r="G140" s="43"/>
      <c r="H140" s="9"/>
      <c r="I140" s="2"/>
      <c r="J140" s="2"/>
      <c r="M140"/>
      <c r="N140"/>
    </row>
    <row r="141" spans="1:14" ht="30" x14ac:dyDescent="0.2">
      <c r="A141" s="50">
        <v>3632</v>
      </c>
      <c r="B141" s="60">
        <v>5171</v>
      </c>
      <c r="C141" s="108" t="s">
        <v>288</v>
      </c>
      <c r="D141" s="155">
        <v>1100</v>
      </c>
      <c r="E141" s="63">
        <v>1100</v>
      </c>
      <c r="F141" s="145">
        <v>1084998.1100000001</v>
      </c>
      <c r="G141" s="43"/>
      <c r="H141" s="9"/>
      <c r="I141" s="2"/>
      <c r="J141" s="2"/>
      <c r="M141"/>
      <c r="N141"/>
    </row>
    <row r="142" spans="1:14" x14ac:dyDescent="0.2">
      <c r="A142" s="50">
        <v>3632</v>
      </c>
      <c r="B142" s="60">
        <v>5909</v>
      </c>
      <c r="C142" s="108" t="s">
        <v>152</v>
      </c>
      <c r="D142" s="155">
        <v>15</v>
      </c>
      <c r="E142" s="63">
        <v>15</v>
      </c>
      <c r="F142" s="145">
        <v>13965</v>
      </c>
      <c r="G142" s="45"/>
      <c r="H142" s="7"/>
      <c r="I142" s="2"/>
      <c r="J142" s="2"/>
      <c r="M142"/>
      <c r="N142"/>
    </row>
    <row r="143" spans="1:14" s="3" customFormat="1" ht="15.75" x14ac:dyDescent="0.25">
      <c r="A143" s="149">
        <v>3632</v>
      </c>
      <c r="B143" s="150"/>
      <c r="C143" s="100" t="s">
        <v>27</v>
      </c>
      <c r="D143" s="160">
        <f>SUM(D128:D142)</f>
        <v>1741</v>
      </c>
      <c r="E143" s="152">
        <f>SUM(E128:E142)</f>
        <v>1741</v>
      </c>
      <c r="F143" s="110">
        <f>SUM(F128:F142)</f>
        <v>1592186.4700000002</v>
      </c>
      <c r="G143" s="43"/>
      <c r="H143" s="9"/>
      <c r="I143" s="5"/>
      <c r="J143" s="5"/>
      <c r="K143" s="5"/>
      <c r="L143" s="5"/>
    </row>
    <row r="144" spans="1:14" x14ac:dyDescent="0.2">
      <c r="A144" s="49"/>
      <c r="B144" s="58"/>
      <c r="C144" s="79"/>
      <c r="D144" s="62"/>
      <c r="E144" s="55"/>
      <c r="F144" s="118"/>
      <c r="G144" s="43"/>
      <c r="H144" s="9"/>
      <c r="I144" s="2"/>
      <c r="J144" s="2"/>
      <c r="M144"/>
      <c r="N144"/>
    </row>
    <row r="145" spans="1:14" x14ac:dyDescent="0.2">
      <c r="A145" s="49">
        <v>3635</v>
      </c>
      <c r="B145" s="58">
        <v>5166</v>
      </c>
      <c r="C145" s="79" t="s">
        <v>32</v>
      </c>
      <c r="D145" s="62">
        <v>250</v>
      </c>
      <c r="E145" s="55">
        <v>141</v>
      </c>
      <c r="F145" s="118">
        <v>83995.3</v>
      </c>
      <c r="G145" s="45"/>
      <c r="H145" s="7"/>
      <c r="I145" s="2"/>
      <c r="J145" s="2"/>
      <c r="M145"/>
      <c r="N145"/>
    </row>
    <row r="146" spans="1:14" s="3" customFormat="1" ht="15.75" x14ac:dyDescent="0.25">
      <c r="A146" s="149">
        <v>3635</v>
      </c>
      <c r="B146" s="150"/>
      <c r="C146" s="151" t="s">
        <v>28</v>
      </c>
      <c r="D146" s="160">
        <f>SUM(D145:D145)</f>
        <v>250</v>
      </c>
      <c r="E146" s="152">
        <f>SUM(E145:E145)</f>
        <v>141</v>
      </c>
      <c r="F146" s="110">
        <f>SUM(F145:F145)</f>
        <v>83995.3</v>
      </c>
      <c r="G146" s="45"/>
      <c r="H146" s="7"/>
      <c r="I146" s="5"/>
      <c r="J146" s="5"/>
      <c r="K146" s="5"/>
      <c r="L146" s="5"/>
    </row>
    <row r="147" spans="1:14" s="3" customFormat="1" ht="15.75" x14ac:dyDescent="0.25">
      <c r="A147" s="149"/>
      <c r="B147" s="150"/>
      <c r="C147" s="151"/>
      <c r="D147" s="160"/>
      <c r="E147" s="152"/>
      <c r="F147" s="110"/>
      <c r="G147" s="46"/>
      <c r="H147" s="16"/>
      <c r="I147" s="5"/>
      <c r="J147" s="5"/>
      <c r="K147" s="5"/>
      <c r="L147" s="5"/>
    </row>
    <row r="148" spans="1:14" s="15" customFormat="1" x14ac:dyDescent="0.2">
      <c r="A148" s="49">
        <v>3639</v>
      </c>
      <c r="B148" s="73">
        <v>5151</v>
      </c>
      <c r="C148" s="153" t="s">
        <v>16</v>
      </c>
      <c r="D148" s="154">
        <v>5</v>
      </c>
      <c r="E148" s="62">
        <v>5</v>
      </c>
      <c r="F148" s="118">
        <v>100</v>
      </c>
      <c r="G148" s="44"/>
      <c r="H148" s="9"/>
      <c r="I148" s="16"/>
      <c r="J148" s="16"/>
      <c r="K148" s="16"/>
      <c r="L148" s="16"/>
    </row>
    <row r="149" spans="1:14" s="11" customFormat="1" x14ac:dyDescent="0.2">
      <c r="A149" s="50">
        <v>3639</v>
      </c>
      <c r="B149" s="60">
        <v>5154</v>
      </c>
      <c r="C149" s="108" t="s">
        <v>159</v>
      </c>
      <c r="D149" s="155">
        <v>10</v>
      </c>
      <c r="E149" s="63">
        <v>10</v>
      </c>
      <c r="F149" s="145">
        <v>9083</v>
      </c>
      <c r="G149" s="44"/>
      <c r="H149" s="9"/>
      <c r="I149" s="9"/>
      <c r="J149" s="9"/>
      <c r="K149" s="9"/>
      <c r="L149" s="9"/>
    </row>
    <row r="150" spans="1:14" s="11" customFormat="1" ht="60" x14ac:dyDescent="0.2">
      <c r="A150" s="50">
        <v>3639</v>
      </c>
      <c r="B150" s="60">
        <v>5169</v>
      </c>
      <c r="C150" s="108" t="s">
        <v>289</v>
      </c>
      <c r="D150" s="155">
        <v>80</v>
      </c>
      <c r="E150" s="63">
        <v>80</v>
      </c>
      <c r="F150" s="145">
        <v>98378</v>
      </c>
      <c r="G150" s="44"/>
      <c r="H150" s="9"/>
      <c r="I150" s="9"/>
      <c r="J150" s="9"/>
      <c r="K150" s="9"/>
      <c r="L150" s="9"/>
    </row>
    <row r="151" spans="1:14" s="11" customFormat="1" ht="30" x14ac:dyDescent="0.2">
      <c r="A151" s="50">
        <v>3639</v>
      </c>
      <c r="B151" s="60">
        <v>5171</v>
      </c>
      <c r="C151" s="108" t="s">
        <v>115</v>
      </c>
      <c r="D151" s="155">
        <v>20</v>
      </c>
      <c r="E151" s="63">
        <v>20</v>
      </c>
      <c r="F151" s="145">
        <v>0</v>
      </c>
      <c r="G151" s="45"/>
      <c r="H151" s="7"/>
      <c r="I151" s="9"/>
      <c r="J151" s="9"/>
      <c r="K151" s="9"/>
      <c r="L151" s="9"/>
    </row>
    <row r="152" spans="1:14" s="3" customFormat="1" ht="30" x14ac:dyDescent="0.2">
      <c r="A152" s="50">
        <v>3639</v>
      </c>
      <c r="B152" s="60">
        <v>6121</v>
      </c>
      <c r="C152" s="108" t="s">
        <v>290</v>
      </c>
      <c r="D152" s="155">
        <v>10600</v>
      </c>
      <c r="E152" s="63">
        <v>10725</v>
      </c>
      <c r="F152" s="261">
        <v>10542920.109999999</v>
      </c>
      <c r="G152" s="45"/>
      <c r="H152" s="7"/>
      <c r="I152" s="5"/>
      <c r="J152" s="5"/>
      <c r="K152" s="5"/>
      <c r="L152" s="5"/>
    </row>
    <row r="153" spans="1:14" s="3" customFormat="1" ht="45" x14ac:dyDescent="0.2">
      <c r="A153" s="50">
        <v>3639</v>
      </c>
      <c r="B153" s="60">
        <v>6121</v>
      </c>
      <c r="C153" s="108" t="s">
        <v>291</v>
      </c>
      <c r="D153" s="155">
        <v>550</v>
      </c>
      <c r="E153" s="63">
        <v>550</v>
      </c>
      <c r="F153" s="118">
        <v>322447.3</v>
      </c>
      <c r="G153" s="45"/>
      <c r="H153" s="7"/>
      <c r="I153" s="5"/>
      <c r="J153" s="5"/>
      <c r="K153" s="5"/>
      <c r="L153" s="5"/>
    </row>
    <row r="154" spans="1:14" s="3" customFormat="1" ht="15.75" x14ac:dyDescent="0.25">
      <c r="A154" s="149">
        <v>3639</v>
      </c>
      <c r="B154" s="150"/>
      <c r="C154" s="151" t="s">
        <v>73</v>
      </c>
      <c r="D154" s="160">
        <f>SUM(D148:D153)</f>
        <v>11265</v>
      </c>
      <c r="E154" s="160">
        <f>SUM(E148:E153)</f>
        <v>11390</v>
      </c>
      <c r="F154" s="110">
        <f>SUM(F148:F153)</f>
        <v>10972928.41</v>
      </c>
      <c r="G154" s="45"/>
      <c r="H154" s="7"/>
      <c r="I154" s="5"/>
      <c r="J154" s="5"/>
      <c r="K154" s="5"/>
      <c r="L154" s="5"/>
    </row>
    <row r="155" spans="1:14" s="3" customFormat="1" ht="15.75" x14ac:dyDescent="0.25">
      <c r="A155" s="149"/>
      <c r="B155" s="150"/>
      <c r="C155" s="151"/>
      <c r="D155" s="160"/>
      <c r="E155" s="152"/>
      <c r="F155" s="110"/>
      <c r="G155" s="45"/>
      <c r="H155" s="7"/>
      <c r="I155" s="5"/>
      <c r="J155" s="5"/>
      <c r="K155" s="5"/>
      <c r="L155" s="5"/>
    </row>
    <row r="156" spans="1:14" s="3" customFormat="1" x14ac:dyDescent="0.2">
      <c r="A156" s="49">
        <v>3722</v>
      </c>
      <c r="B156" s="58">
        <v>5169</v>
      </c>
      <c r="C156" s="79" t="s">
        <v>10</v>
      </c>
      <c r="D156" s="62">
        <v>150</v>
      </c>
      <c r="E156" s="55">
        <v>150</v>
      </c>
      <c r="F156" s="118">
        <v>120958.9</v>
      </c>
      <c r="G156" s="45"/>
      <c r="H156" s="7"/>
      <c r="I156" s="5"/>
      <c r="J156" s="5"/>
      <c r="K156" s="5"/>
      <c r="L156" s="5"/>
    </row>
    <row r="157" spans="1:14" s="3" customFormat="1" ht="15.75" x14ac:dyDescent="0.25">
      <c r="A157" s="149">
        <v>3722</v>
      </c>
      <c r="B157" s="150"/>
      <c r="C157" s="151" t="s">
        <v>29</v>
      </c>
      <c r="D157" s="160">
        <f>SUM(D156)</f>
        <v>150</v>
      </c>
      <c r="E157" s="152">
        <f>SUM(E156)</f>
        <v>150</v>
      </c>
      <c r="F157" s="110">
        <f>SUM(F156)</f>
        <v>120958.9</v>
      </c>
      <c r="G157" s="45"/>
      <c r="H157" s="7"/>
      <c r="I157" s="5"/>
      <c r="J157" s="5"/>
      <c r="K157" s="5"/>
      <c r="L157" s="5"/>
    </row>
    <row r="158" spans="1:14" s="3" customFormat="1" ht="15.75" x14ac:dyDescent="0.25">
      <c r="A158" s="149"/>
      <c r="B158" s="150"/>
      <c r="C158" s="151"/>
      <c r="D158" s="160"/>
      <c r="E158" s="152"/>
      <c r="F158" s="110"/>
      <c r="G158" s="45"/>
      <c r="H158" s="7"/>
      <c r="I158" s="5"/>
      <c r="J158" s="5"/>
      <c r="K158" s="5"/>
      <c r="L158" s="5"/>
    </row>
    <row r="159" spans="1:14" s="3" customFormat="1" x14ac:dyDescent="0.2">
      <c r="A159" s="49">
        <v>3731</v>
      </c>
      <c r="B159" s="58">
        <v>5169</v>
      </c>
      <c r="C159" s="79" t="s">
        <v>55</v>
      </c>
      <c r="D159" s="62">
        <v>8</v>
      </c>
      <c r="E159" s="55">
        <v>8</v>
      </c>
      <c r="F159" s="118">
        <v>6355</v>
      </c>
      <c r="G159" s="45"/>
      <c r="H159" s="7"/>
      <c r="I159" s="5"/>
      <c r="J159" s="5"/>
      <c r="K159" s="5"/>
      <c r="L159" s="5"/>
    </row>
    <row r="160" spans="1:14" s="3" customFormat="1" ht="31.5" x14ac:dyDescent="0.25">
      <c r="A160" s="149">
        <v>3731</v>
      </c>
      <c r="B160" s="150"/>
      <c r="C160" s="151" t="s">
        <v>205</v>
      </c>
      <c r="D160" s="160">
        <f>SUM(D159:D159)</f>
        <v>8</v>
      </c>
      <c r="E160" s="152">
        <f>SUM(E159:E159)</f>
        <v>8</v>
      </c>
      <c r="F160" s="110">
        <f>SUM(F159)</f>
        <v>6355</v>
      </c>
      <c r="G160" s="45"/>
      <c r="H160" s="9"/>
      <c r="I160" s="5"/>
      <c r="J160" s="5"/>
      <c r="K160" s="5"/>
      <c r="L160" s="5"/>
    </row>
    <row r="161" spans="1:12" s="3" customFormat="1" ht="15.75" x14ac:dyDescent="0.25">
      <c r="A161" s="149"/>
      <c r="B161" s="150"/>
      <c r="C161" s="151"/>
      <c r="D161" s="160"/>
      <c r="E161" s="152"/>
      <c r="F161" s="110"/>
      <c r="G161" s="45"/>
      <c r="H161" s="9"/>
      <c r="I161" s="5"/>
      <c r="J161" s="5"/>
      <c r="K161" s="5"/>
      <c r="L161" s="5"/>
    </row>
    <row r="162" spans="1:12" s="3" customFormat="1" ht="30" x14ac:dyDescent="0.2">
      <c r="A162" s="49">
        <v>3745</v>
      </c>
      <c r="B162" s="73">
        <v>5137</v>
      </c>
      <c r="C162" s="153" t="s">
        <v>111</v>
      </c>
      <c r="D162" s="154">
        <v>100</v>
      </c>
      <c r="E162" s="62">
        <f>100-48</f>
        <v>52</v>
      </c>
      <c r="F162" s="118">
        <v>18665</v>
      </c>
      <c r="G162" s="45"/>
      <c r="H162" s="9"/>
      <c r="I162" s="5"/>
      <c r="J162" s="5"/>
      <c r="K162" s="5"/>
      <c r="L162" s="5"/>
    </row>
    <row r="163" spans="1:12" s="3" customFormat="1" ht="45" x14ac:dyDescent="0.2">
      <c r="A163" s="50">
        <v>3745</v>
      </c>
      <c r="B163" s="60">
        <v>5137</v>
      </c>
      <c r="C163" s="108" t="s">
        <v>206</v>
      </c>
      <c r="D163" s="155">
        <v>0</v>
      </c>
      <c r="E163" s="63">
        <v>20</v>
      </c>
      <c r="F163" s="145">
        <v>0</v>
      </c>
      <c r="G163" s="45"/>
      <c r="H163" s="9"/>
      <c r="I163" s="5"/>
      <c r="J163" s="5"/>
      <c r="K163" s="5"/>
      <c r="L163" s="5"/>
    </row>
    <row r="164" spans="1:12" s="3" customFormat="1" x14ac:dyDescent="0.2">
      <c r="A164" s="50">
        <v>3745</v>
      </c>
      <c r="B164" s="60">
        <v>5139</v>
      </c>
      <c r="C164" s="108" t="s">
        <v>100</v>
      </c>
      <c r="D164" s="155">
        <v>30</v>
      </c>
      <c r="E164" s="63">
        <f>30+48+68</f>
        <v>146</v>
      </c>
      <c r="F164" s="145">
        <v>145799</v>
      </c>
      <c r="G164" s="45"/>
      <c r="H164" s="9"/>
      <c r="I164" s="5"/>
      <c r="J164" s="5"/>
      <c r="K164" s="5"/>
      <c r="L164" s="5"/>
    </row>
    <row r="165" spans="1:12" s="3" customFormat="1" x14ac:dyDescent="0.2">
      <c r="A165" s="50">
        <v>3745</v>
      </c>
      <c r="B165" s="60">
        <v>5166</v>
      </c>
      <c r="C165" s="108" t="s">
        <v>246</v>
      </c>
      <c r="D165" s="155"/>
      <c r="E165" s="63"/>
      <c r="F165" s="145"/>
      <c r="G165" s="45"/>
      <c r="H165" s="9"/>
      <c r="I165" s="5"/>
      <c r="J165" s="5"/>
      <c r="K165" s="5"/>
      <c r="L165" s="5"/>
    </row>
    <row r="166" spans="1:12" s="3" customFormat="1" x14ac:dyDescent="0.2">
      <c r="A166" s="50">
        <v>3745</v>
      </c>
      <c r="B166" s="60">
        <v>5169</v>
      </c>
      <c r="C166" s="108" t="s">
        <v>207</v>
      </c>
      <c r="D166" s="155">
        <v>30</v>
      </c>
      <c r="E166" s="63">
        <v>30</v>
      </c>
      <c r="F166" s="145">
        <v>24000</v>
      </c>
      <c r="G166" s="247"/>
      <c r="H166" s="9"/>
      <c r="I166" s="5"/>
      <c r="J166" s="5"/>
      <c r="K166" s="5"/>
      <c r="L166" s="5"/>
    </row>
    <row r="167" spans="1:12" s="3" customFormat="1" x14ac:dyDescent="0.2">
      <c r="A167" s="50">
        <v>3745</v>
      </c>
      <c r="B167" s="60">
        <v>5169</v>
      </c>
      <c r="C167" s="108" t="s">
        <v>138</v>
      </c>
      <c r="D167" s="155">
        <v>2400</v>
      </c>
      <c r="E167" s="63">
        <f>2400-68</f>
        <v>2332</v>
      </c>
      <c r="F167" s="145">
        <v>2287048.6800000002</v>
      </c>
      <c r="G167" s="45"/>
      <c r="H167" s="9"/>
      <c r="I167" s="5"/>
      <c r="J167" s="5"/>
      <c r="K167" s="5"/>
      <c r="L167" s="5"/>
    </row>
    <row r="168" spans="1:12" s="3" customFormat="1" x14ac:dyDescent="0.2">
      <c r="A168" s="50">
        <v>3745</v>
      </c>
      <c r="B168" s="60">
        <v>5171</v>
      </c>
      <c r="C168" s="108" t="s">
        <v>208</v>
      </c>
      <c r="D168" s="155">
        <v>20</v>
      </c>
      <c r="E168" s="63">
        <v>20</v>
      </c>
      <c r="F168" s="145">
        <v>5060</v>
      </c>
      <c r="G168" s="45"/>
      <c r="H168" s="9"/>
      <c r="I168" s="5"/>
      <c r="J168" s="5"/>
      <c r="K168" s="5"/>
      <c r="L168" s="5"/>
    </row>
    <row r="169" spans="1:12" s="3" customFormat="1" x14ac:dyDescent="0.2">
      <c r="A169" s="50">
        <v>3745</v>
      </c>
      <c r="B169" s="60">
        <v>5171</v>
      </c>
      <c r="C169" s="108" t="s">
        <v>252</v>
      </c>
      <c r="D169" s="155"/>
      <c r="E169" s="63"/>
      <c r="F169" s="145"/>
      <c r="G169" s="45"/>
      <c r="H169" s="9"/>
      <c r="I169" s="5"/>
      <c r="J169" s="5"/>
      <c r="K169" s="5"/>
      <c r="L169" s="5"/>
    </row>
    <row r="170" spans="1:12" s="3" customFormat="1" ht="30" x14ac:dyDescent="0.2">
      <c r="A170" s="50">
        <v>3745</v>
      </c>
      <c r="B170" s="60">
        <v>6129</v>
      </c>
      <c r="C170" s="108" t="s">
        <v>292</v>
      </c>
      <c r="D170" s="155">
        <v>200</v>
      </c>
      <c r="E170" s="63">
        <v>200</v>
      </c>
      <c r="F170" s="145">
        <v>183436</v>
      </c>
      <c r="G170" s="45"/>
      <c r="H170" s="9"/>
      <c r="I170" s="5"/>
      <c r="J170" s="5"/>
      <c r="K170" s="5"/>
      <c r="L170" s="5"/>
    </row>
    <row r="171" spans="1:12" s="3" customFormat="1" ht="30" x14ac:dyDescent="0.2">
      <c r="A171" s="50">
        <v>3745</v>
      </c>
      <c r="B171" s="60">
        <v>6129</v>
      </c>
      <c r="C171" s="108" t="s">
        <v>293</v>
      </c>
      <c r="D171" s="155">
        <v>75</v>
      </c>
      <c r="E171" s="63">
        <v>75</v>
      </c>
      <c r="F171" s="145">
        <v>76300</v>
      </c>
      <c r="G171" s="45"/>
      <c r="H171" s="9"/>
      <c r="I171" s="5"/>
      <c r="J171" s="5"/>
      <c r="K171" s="5"/>
      <c r="L171" s="5"/>
    </row>
    <row r="172" spans="1:12" s="3" customFormat="1" ht="15.75" x14ac:dyDescent="0.25">
      <c r="A172" s="149">
        <v>3745</v>
      </c>
      <c r="B172" s="150"/>
      <c r="C172" s="151" t="s">
        <v>36</v>
      </c>
      <c r="D172" s="160">
        <f>SUM(D162:D171)</f>
        <v>2855</v>
      </c>
      <c r="E172" s="160">
        <f>SUM(E162:E171)</f>
        <v>2875</v>
      </c>
      <c r="F172" s="110">
        <f>SUM(F162:F171)</f>
        <v>2740308.68</v>
      </c>
      <c r="G172" s="45"/>
      <c r="H172" s="9"/>
      <c r="I172" s="5"/>
      <c r="J172" s="5"/>
      <c r="K172" s="5"/>
      <c r="L172" s="5"/>
    </row>
    <row r="173" spans="1:12" s="3" customFormat="1" ht="15.75" x14ac:dyDescent="0.25">
      <c r="A173" s="49"/>
      <c r="B173" s="58"/>
      <c r="C173" s="79"/>
      <c r="D173" s="62"/>
      <c r="E173" s="152"/>
      <c r="F173" s="110"/>
      <c r="G173" s="45"/>
      <c r="H173" s="9"/>
      <c r="I173" s="5"/>
      <c r="J173" s="5"/>
      <c r="K173" s="5"/>
      <c r="L173" s="5"/>
    </row>
    <row r="174" spans="1:12" s="3" customFormat="1" x14ac:dyDescent="0.2">
      <c r="A174" s="49">
        <v>3900</v>
      </c>
      <c r="B174" s="73">
        <v>5139</v>
      </c>
      <c r="C174" s="153" t="s">
        <v>209</v>
      </c>
      <c r="D174" s="154">
        <v>3</v>
      </c>
      <c r="E174" s="62">
        <v>3</v>
      </c>
      <c r="F174" s="118">
        <v>249</v>
      </c>
      <c r="G174" s="45"/>
      <c r="H174" s="7"/>
      <c r="I174" s="5"/>
      <c r="J174" s="5"/>
      <c r="K174" s="5"/>
      <c r="L174" s="5"/>
    </row>
    <row r="175" spans="1:12" s="3" customFormat="1" x14ac:dyDescent="0.2">
      <c r="A175" s="50">
        <v>3900</v>
      </c>
      <c r="B175" s="60">
        <v>5161</v>
      </c>
      <c r="C175" s="108" t="s">
        <v>19</v>
      </c>
      <c r="D175" s="155">
        <v>10</v>
      </c>
      <c r="E175" s="63">
        <v>10</v>
      </c>
      <c r="F175" s="145">
        <v>9802</v>
      </c>
      <c r="G175" s="45"/>
      <c r="H175" s="7"/>
      <c r="I175" s="5"/>
      <c r="J175" s="5"/>
      <c r="K175" s="5"/>
      <c r="L175" s="5"/>
    </row>
    <row r="176" spans="1:12" s="3" customFormat="1" x14ac:dyDescent="0.2">
      <c r="A176" s="50">
        <v>3900</v>
      </c>
      <c r="B176" s="60">
        <v>5169</v>
      </c>
      <c r="C176" s="108" t="s">
        <v>210</v>
      </c>
      <c r="D176" s="155">
        <v>5</v>
      </c>
      <c r="E176" s="63">
        <v>5</v>
      </c>
      <c r="F176" s="145">
        <v>0</v>
      </c>
      <c r="G176" s="45"/>
      <c r="H176" s="7"/>
      <c r="I176" s="5"/>
      <c r="J176" s="5"/>
      <c r="K176" s="5"/>
      <c r="L176" s="5"/>
    </row>
    <row r="177" spans="1:12" s="3" customFormat="1" x14ac:dyDescent="0.2">
      <c r="A177" s="50">
        <v>3900</v>
      </c>
      <c r="B177" s="60">
        <v>5221</v>
      </c>
      <c r="C177" s="108" t="s">
        <v>130</v>
      </c>
      <c r="D177" s="155">
        <v>20</v>
      </c>
      <c r="E177" s="63">
        <v>20</v>
      </c>
      <c r="F177" s="145">
        <v>20000</v>
      </c>
      <c r="G177" s="45"/>
      <c r="H177" s="7"/>
      <c r="I177" s="5"/>
      <c r="J177" s="5"/>
      <c r="K177" s="5"/>
      <c r="L177" s="5"/>
    </row>
    <row r="178" spans="1:12" s="3" customFormat="1" x14ac:dyDescent="0.2">
      <c r="A178" s="50">
        <v>3900</v>
      </c>
      <c r="B178" s="60">
        <v>5222</v>
      </c>
      <c r="C178" s="108" t="s">
        <v>128</v>
      </c>
      <c r="D178" s="155">
        <v>20</v>
      </c>
      <c r="E178" s="63">
        <v>0</v>
      </c>
      <c r="F178" s="145">
        <v>0</v>
      </c>
      <c r="G178" s="45"/>
      <c r="H178" s="7"/>
      <c r="I178" s="5"/>
      <c r="J178" s="5"/>
      <c r="K178" s="5"/>
      <c r="L178" s="5"/>
    </row>
    <row r="179" spans="1:12" s="3" customFormat="1" x14ac:dyDescent="0.2">
      <c r="A179" s="50">
        <v>3900</v>
      </c>
      <c r="B179" s="60">
        <v>5222</v>
      </c>
      <c r="C179" s="108" t="s">
        <v>142</v>
      </c>
      <c r="D179" s="155">
        <v>35</v>
      </c>
      <c r="E179" s="63">
        <v>71.900000000000006</v>
      </c>
      <c r="F179" s="145">
        <v>71900</v>
      </c>
      <c r="G179" s="45"/>
      <c r="H179" s="7"/>
      <c r="I179" s="5"/>
      <c r="J179" s="5"/>
      <c r="K179" s="5"/>
      <c r="L179" s="5"/>
    </row>
    <row r="180" spans="1:12" s="3" customFormat="1" ht="30" x14ac:dyDescent="0.2">
      <c r="A180" s="50">
        <v>3900</v>
      </c>
      <c r="B180" s="60">
        <v>5499</v>
      </c>
      <c r="C180" s="108" t="s">
        <v>116</v>
      </c>
      <c r="D180" s="155">
        <v>40</v>
      </c>
      <c r="E180" s="63">
        <v>40</v>
      </c>
      <c r="F180" s="145">
        <v>35623.800000000003</v>
      </c>
      <c r="G180" s="45"/>
      <c r="H180" s="7"/>
      <c r="I180" s="5"/>
      <c r="J180" s="5"/>
      <c r="K180" s="5"/>
      <c r="L180" s="5"/>
    </row>
    <row r="181" spans="1:12" s="3" customFormat="1" ht="15.75" x14ac:dyDescent="0.25">
      <c r="A181" s="167">
        <v>3900</v>
      </c>
      <c r="B181" s="168"/>
      <c r="C181" s="169" t="s">
        <v>112</v>
      </c>
      <c r="D181" s="67">
        <f>SUM(D174:D180)</f>
        <v>133</v>
      </c>
      <c r="E181" s="67">
        <f>SUM(E174:E180)</f>
        <v>149.9</v>
      </c>
      <c r="F181" s="147">
        <f>SUM(F174:F180)</f>
        <v>137574.79999999999</v>
      </c>
      <c r="G181" s="45"/>
      <c r="H181" s="7"/>
      <c r="I181" s="5"/>
      <c r="J181" s="5"/>
      <c r="K181" s="5"/>
      <c r="L181" s="5"/>
    </row>
    <row r="182" spans="1:12" s="3" customFormat="1" ht="15.75" x14ac:dyDescent="0.25">
      <c r="A182" s="49"/>
      <c r="B182" s="58"/>
      <c r="C182" s="79"/>
      <c r="D182" s="62"/>
      <c r="E182" s="152"/>
      <c r="F182" s="110"/>
      <c r="G182" s="44"/>
      <c r="H182" s="9"/>
      <c r="I182" s="5"/>
      <c r="J182" s="5"/>
      <c r="K182" s="5"/>
      <c r="L182" s="5"/>
    </row>
    <row r="183" spans="1:12" s="11" customFormat="1" x14ac:dyDescent="0.2">
      <c r="A183" s="49">
        <v>4341</v>
      </c>
      <c r="B183" s="58">
        <v>5492</v>
      </c>
      <c r="C183" s="79" t="s">
        <v>62</v>
      </c>
      <c r="D183" s="62">
        <v>20</v>
      </c>
      <c r="E183" s="55">
        <v>16.399999999999999</v>
      </c>
      <c r="F183" s="118">
        <v>0</v>
      </c>
      <c r="G183" s="44"/>
      <c r="H183" s="9"/>
      <c r="I183" s="9"/>
      <c r="J183" s="9"/>
      <c r="K183" s="9"/>
      <c r="L183" s="9"/>
    </row>
    <row r="184" spans="1:12" s="11" customFormat="1" x14ac:dyDescent="0.2">
      <c r="A184" s="49">
        <v>4341</v>
      </c>
      <c r="B184" s="73">
        <v>5499</v>
      </c>
      <c r="C184" s="153" t="s">
        <v>37</v>
      </c>
      <c r="D184" s="154">
        <v>0</v>
      </c>
      <c r="E184" s="55">
        <v>3.6</v>
      </c>
      <c r="F184" s="259">
        <v>0</v>
      </c>
      <c r="G184" s="48"/>
      <c r="H184" s="7"/>
      <c r="I184" s="9"/>
      <c r="J184" s="9"/>
      <c r="K184" s="9"/>
      <c r="L184" s="9"/>
    </row>
    <row r="185" spans="1:12" s="6" customFormat="1" ht="15.75" x14ac:dyDescent="0.25">
      <c r="A185" s="167">
        <v>4341</v>
      </c>
      <c r="B185" s="168"/>
      <c r="C185" s="169" t="s">
        <v>81</v>
      </c>
      <c r="D185" s="67">
        <f>SUM(D183:D184)</f>
        <v>20</v>
      </c>
      <c r="E185" s="67">
        <f>SUM(E183:E184)</f>
        <v>20</v>
      </c>
      <c r="F185" s="147">
        <f>SUM(F183:F184)</f>
        <v>0</v>
      </c>
      <c r="G185" s="45"/>
      <c r="H185" s="7"/>
      <c r="I185" s="7"/>
      <c r="J185" s="7"/>
      <c r="K185" s="7"/>
      <c r="L185" s="7"/>
    </row>
    <row r="186" spans="1:12" s="3" customFormat="1" ht="15.75" x14ac:dyDescent="0.25">
      <c r="A186" s="149"/>
      <c r="B186" s="150"/>
      <c r="C186" s="151"/>
      <c r="D186" s="160"/>
      <c r="E186" s="152"/>
      <c r="F186" s="110"/>
      <c r="G186" s="45"/>
      <c r="H186" s="7"/>
      <c r="I186" s="5"/>
      <c r="J186" s="5"/>
      <c r="K186" s="5"/>
      <c r="L186" s="5"/>
    </row>
    <row r="187" spans="1:12" s="3" customFormat="1" x14ac:dyDescent="0.2">
      <c r="A187" s="49">
        <v>4342</v>
      </c>
      <c r="B187" s="73">
        <v>5164</v>
      </c>
      <c r="C187" s="153" t="s">
        <v>65</v>
      </c>
      <c r="D187" s="154">
        <v>0</v>
      </c>
      <c r="E187" s="62">
        <v>50</v>
      </c>
      <c r="F187" s="118">
        <v>0</v>
      </c>
      <c r="G187" s="45"/>
      <c r="H187" s="7"/>
      <c r="I187" s="5"/>
      <c r="J187" s="5"/>
      <c r="K187" s="5"/>
      <c r="L187" s="5"/>
    </row>
    <row r="188" spans="1:12" s="3" customFormat="1" ht="31.5" x14ac:dyDescent="0.25">
      <c r="A188" s="156">
        <v>4342</v>
      </c>
      <c r="B188" s="157"/>
      <c r="C188" s="158" t="s">
        <v>211</v>
      </c>
      <c r="D188" s="159">
        <v>0</v>
      </c>
      <c r="E188" s="193">
        <v>50</v>
      </c>
      <c r="F188" s="78">
        <v>0</v>
      </c>
      <c r="G188" s="45"/>
      <c r="H188" s="7"/>
      <c r="I188" s="5"/>
      <c r="J188" s="5"/>
      <c r="K188" s="5"/>
      <c r="L188" s="5"/>
    </row>
    <row r="189" spans="1:12" s="3" customFormat="1" ht="15.75" x14ac:dyDescent="0.25">
      <c r="A189" s="149"/>
      <c r="B189" s="150"/>
      <c r="C189" s="151"/>
      <c r="D189" s="160"/>
      <c r="E189" s="160"/>
      <c r="F189" s="110"/>
      <c r="G189" s="45"/>
      <c r="H189" s="7"/>
      <c r="I189" s="5"/>
      <c r="J189" s="5"/>
      <c r="K189" s="5"/>
      <c r="L189" s="5"/>
    </row>
    <row r="190" spans="1:12" s="3" customFormat="1" ht="30" x14ac:dyDescent="0.2">
      <c r="A190" s="70">
        <v>4344</v>
      </c>
      <c r="B190" s="228">
        <v>5222</v>
      </c>
      <c r="C190" s="108" t="s">
        <v>153</v>
      </c>
      <c r="D190" s="130">
        <v>20</v>
      </c>
      <c r="E190" s="186">
        <v>20</v>
      </c>
      <c r="F190" s="187">
        <v>20000</v>
      </c>
      <c r="G190" s="27"/>
      <c r="H190" s="27"/>
      <c r="I190" s="5"/>
      <c r="J190" s="5"/>
      <c r="K190" s="5"/>
      <c r="L190" s="5"/>
    </row>
    <row r="191" spans="1:12" s="15" customFormat="1" ht="30" x14ac:dyDescent="0.2">
      <c r="A191" s="49">
        <v>4344</v>
      </c>
      <c r="B191" s="73">
        <v>5229</v>
      </c>
      <c r="C191" s="153" t="s">
        <v>212</v>
      </c>
      <c r="D191" s="154">
        <v>40</v>
      </c>
      <c r="E191" s="62">
        <v>40</v>
      </c>
      <c r="F191" s="118">
        <v>40000</v>
      </c>
      <c r="G191" s="45"/>
      <c r="H191" s="7"/>
      <c r="I191" s="31"/>
      <c r="J191" s="16"/>
      <c r="K191" s="16"/>
      <c r="L191" s="16"/>
    </row>
    <row r="192" spans="1:12" s="3" customFormat="1" ht="15.75" x14ac:dyDescent="0.25">
      <c r="A192" s="171">
        <v>4344</v>
      </c>
      <c r="B192" s="172"/>
      <c r="C192" s="173" t="s">
        <v>79</v>
      </c>
      <c r="D192" s="174">
        <f>SUM(D190:D191)</f>
        <v>60</v>
      </c>
      <c r="E192" s="174">
        <f>SUM(E190:E191)</f>
        <v>60</v>
      </c>
      <c r="F192" s="175">
        <f>SUM(F190:F191)</f>
        <v>60000</v>
      </c>
      <c r="G192" s="27"/>
      <c r="H192" s="7"/>
      <c r="I192" s="5"/>
      <c r="J192" s="5"/>
      <c r="K192" s="5"/>
      <c r="L192" s="5"/>
    </row>
    <row r="193" spans="1:12" s="3" customFormat="1" ht="15.75" x14ac:dyDescent="0.25">
      <c r="A193" s="149"/>
      <c r="B193" s="58"/>
      <c r="C193" s="166"/>
      <c r="D193" s="79"/>
      <c r="E193" s="55"/>
      <c r="F193" s="118"/>
      <c r="G193" s="27"/>
      <c r="H193" s="7"/>
      <c r="I193" s="5"/>
      <c r="J193" s="5"/>
      <c r="K193" s="5"/>
      <c r="L193" s="5"/>
    </row>
    <row r="194" spans="1:12" s="3" customFormat="1" x14ac:dyDescent="0.2">
      <c r="A194" s="50">
        <v>4357</v>
      </c>
      <c r="B194" s="60">
        <v>5041</v>
      </c>
      <c r="C194" s="108" t="s">
        <v>269</v>
      </c>
      <c r="D194" s="155">
        <v>0</v>
      </c>
      <c r="E194" s="63">
        <v>0</v>
      </c>
      <c r="F194" s="145">
        <v>0</v>
      </c>
      <c r="G194" s="11"/>
      <c r="H194" s="9"/>
      <c r="I194" s="5"/>
      <c r="J194" s="5"/>
      <c r="K194" s="5"/>
      <c r="L194" s="5"/>
    </row>
    <row r="195" spans="1:12" s="11" customFormat="1" ht="30" x14ac:dyDescent="0.2">
      <c r="A195" s="50">
        <v>4357</v>
      </c>
      <c r="B195" s="60">
        <v>5137</v>
      </c>
      <c r="C195" s="108" t="s">
        <v>141</v>
      </c>
      <c r="D195" s="155">
        <v>78</v>
      </c>
      <c r="E195" s="63">
        <v>78</v>
      </c>
      <c r="F195" s="145">
        <v>0</v>
      </c>
      <c r="H195" s="9"/>
      <c r="I195" s="9"/>
      <c r="J195" s="9"/>
      <c r="K195" s="9"/>
      <c r="L195" s="9"/>
    </row>
    <row r="196" spans="1:12" s="11" customFormat="1" x14ac:dyDescent="0.2">
      <c r="A196" s="50">
        <v>4357</v>
      </c>
      <c r="B196" s="60">
        <v>5139</v>
      </c>
      <c r="C196" s="108" t="s">
        <v>9</v>
      </c>
      <c r="D196" s="155">
        <v>35</v>
      </c>
      <c r="E196" s="63">
        <v>35</v>
      </c>
      <c r="F196" s="145">
        <v>26242</v>
      </c>
      <c r="H196" s="9"/>
      <c r="I196" s="9"/>
      <c r="J196" s="9"/>
      <c r="K196" s="9"/>
      <c r="L196" s="9"/>
    </row>
    <row r="197" spans="1:12" s="11" customFormat="1" x14ac:dyDescent="0.2">
      <c r="A197" s="50">
        <v>4357</v>
      </c>
      <c r="B197" s="60">
        <v>5169</v>
      </c>
      <c r="C197" s="108" t="s">
        <v>117</v>
      </c>
      <c r="D197" s="155">
        <v>25</v>
      </c>
      <c r="E197" s="63">
        <v>25</v>
      </c>
      <c r="F197" s="145">
        <v>23000</v>
      </c>
      <c r="H197" s="9"/>
      <c r="I197" s="9"/>
      <c r="J197" s="9"/>
      <c r="K197" s="9"/>
      <c r="L197" s="9"/>
    </row>
    <row r="198" spans="1:12" s="11" customFormat="1" ht="30" x14ac:dyDescent="0.2">
      <c r="A198" s="50">
        <v>4357</v>
      </c>
      <c r="B198" s="60">
        <v>5169</v>
      </c>
      <c r="C198" s="108" t="s">
        <v>118</v>
      </c>
      <c r="D198" s="155">
        <v>30</v>
      </c>
      <c r="E198" s="63">
        <v>30</v>
      </c>
      <c r="F198" s="145">
        <v>0</v>
      </c>
      <c r="G198" s="9"/>
      <c r="H198" s="9"/>
      <c r="I198" s="9"/>
      <c r="J198" s="9"/>
      <c r="K198" s="9"/>
      <c r="L198" s="9"/>
    </row>
    <row r="199" spans="1:12" s="11" customFormat="1" ht="28.5" customHeight="1" x14ac:dyDescent="0.2">
      <c r="A199" s="50">
        <v>4357</v>
      </c>
      <c r="B199" s="60">
        <v>5169</v>
      </c>
      <c r="C199" s="108" t="s">
        <v>243</v>
      </c>
      <c r="D199" s="155">
        <v>150</v>
      </c>
      <c r="E199" s="63">
        <v>150</v>
      </c>
      <c r="F199" s="145">
        <v>135560</v>
      </c>
      <c r="H199" s="9"/>
      <c r="I199" s="9"/>
      <c r="J199" s="9"/>
      <c r="K199" s="9"/>
      <c r="L199" s="9"/>
    </row>
    <row r="200" spans="1:12" s="11" customFormat="1" ht="28.5" customHeight="1" x14ac:dyDescent="0.2">
      <c r="A200" s="50">
        <v>4357</v>
      </c>
      <c r="B200" s="60">
        <v>5171</v>
      </c>
      <c r="C200" s="108" t="s">
        <v>242</v>
      </c>
      <c r="D200" s="155">
        <v>300</v>
      </c>
      <c r="E200" s="63">
        <v>300</v>
      </c>
      <c r="F200" s="145">
        <v>26591</v>
      </c>
      <c r="H200" s="9"/>
      <c r="I200" s="9"/>
      <c r="J200" s="9"/>
      <c r="K200" s="9"/>
      <c r="L200" s="9"/>
    </row>
    <row r="201" spans="1:12" s="11" customFormat="1" x14ac:dyDescent="0.2">
      <c r="A201" s="50">
        <v>4357</v>
      </c>
      <c r="B201" s="60">
        <v>5175</v>
      </c>
      <c r="C201" s="108" t="s">
        <v>22</v>
      </c>
      <c r="D201" s="155">
        <v>12</v>
      </c>
      <c r="E201" s="63">
        <v>12</v>
      </c>
      <c r="F201" s="145">
        <v>6985</v>
      </c>
      <c r="H201" s="9"/>
      <c r="I201" s="9"/>
      <c r="J201" s="9"/>
      <c r="K201" s="9"/>
      <c r="L201" s="9"/>
    </row>
    <row r="202" spans="1:12" s="11" customFormat="1" x14ac:dyDescent="0.2">
      <c r="A202" s="50">
        <v>4357</v>
      </c>
      <c r="B202" s="60">
        <v>5192</v>
      </c>
      <c r="C202" s="108" t="s">
        <v>103</v>
      </c>
      <c r="D202" s="155">
        <v>2</v>
      </c>
      <c r="E202" s="63">
        <v>2</v>
      </c>
      <c r="F202" s="145">
        <v>0</v>
      </c>
      <c r="G202" s="3"/>
      <c r="H202" s="7"/>
      <c r="I202" s="9"/>
      <c r="J202" s="9"/>
      <c r="K202" s="9"/>
      <c r="L202" s="9"/>
    </row>
    <row r="203" spans="1:12" s="3" customFormat="1" ht="15.75" x14ac:dyDescent="0.25">
      <c r="A203" s="149">
        <v>4357</v>
      </c>
      <c r="B203" s="150"/>
      <c r="C203" s="151" t="s">
        <v>68</v>
      </c>
      <c r="D203" s="160">
        <f>SUM(D194:D202)</f>
        <v>632</v>
      </c>
      <c r="E203" s="160">
        <f>SUM(E194:E202)</f>
        <v>632</v>
      </c>
      <c r="F203" s="110">
        <f>SUM(F194:F202)</f>
        <v>218378</v>
      </c>
      <c r="H203" s="7"/>
      <c r="I203" s="5"/>
      <c r="J203" s="5"/>
      <c r="K203" s="5"/>
      <c r="L203" s="5"/>
    </row>
    <row r="204" spans="1:12" s="3" customFormat="1" ht="15.75" x14ac:dyDescent="0.25">
      <c r="A204" s="149"/>
      <c r="B204" s="150"/>
      <c r="C204" s="151"/>
      <c r="D204" s="160"/>
      <c r="E204" s="152"/>
      <c r="F204" s="110"/>
      <c r="H204" s="7"/>
      <c r="I204" s="5"/>
      <c r="J204" s="5"/>
      <c r="K204" s="5"/>
      <c r="L204" s="5"/>
    </row>
    <row r="205" spans="1:12" s="3" customFormat="1" x14ac:dyDescent="0.2">
      <c r="A205" s="49">
        <v>4359</v>
      </c>
      <c r="B205" s="73">
        <v>5139</v>
      </c>
      <c r="C205" s="153" t="s">
        <v>9</v>
      </c>
      <c r="D205" s="154">
        <v>2</v>
      </c>
      <c r="E205" s="55">
        <v>2</v>
      </c>
      <c r="F205" s="259">
        <v>0</v>
      </c>
      <c r="H205" s="7"/>
      <c r="I205" s="5"/>
      <c r="J205" s="5"/>
      <c r="K205" s="5"/>
      <c r="L205" s="5"/>
    </row>
    <row r="206" spans="1:12" s="3" customFormat="1" x14ac:dyDescent="0.2">
      <c r="A206" s="50">
        <v>4359</v>
      </c>
      <c r="B206" s="60">
        <v>5169</v>
      </c>
      <c r="C206" s="108" t="s">
        <v>213</v>
      </c>
      <c r="D206" s="155">
        <v>4</v>
      </c>
      <c r="E206" s="56">
        <v>4</v>
      </c>
      <c r="F206" s="257">
        <v>0</v>
      </c>
      <c r="H206" s="7"/>
      <c r="I206" s="5"/>
      <c r="J206" s="5"/>
      <c r="K206" s="5"/>
      <c r="L206" s="5"/>
    </row>
    <row r="207" spans="1:12" s="3" customFormat="1" x14ac:dyDescent="0.2">
      <c r="A207" s="69">
        <v>4359</v>
      </c>
      <c r="B207" s="91">
        <v>5175</v>
      </c>
      <c r="C207" s="170" t="s">
        <v>22</v>
      </c>
      <c r="D207" s="229">
        <v>4</v>
      </c>
      <c r="E207" s="56">
        <v>4</v>
      </c>
      <c r="F207" s="257">
        <v>1160</v>
      </c>
      <c r="H207" s="7"/>
      <c r="I207" s="5"/>
      <c r="J207" s="5"/>
      <c r="K207" s="5"/>
      <c r="L207" s="5"/>
    </row>
    <row r="208" spans="1:12" s="3" customFormat="1" x14ac:dyDescent="0.2">
      <c r="A208" s="69">
        <v>4359</v>
      </c>
      <c r="B208" s="91">
        <v>5192</v>
      </c>
      <c r="C208" s="170" t="s">
        <v>214</v>
      </c>
      <c r="D208" s="229">
        <v>9</v>
      </c>
      <c r="E208" s="56">
        <v>9</v>
      </c>
      <c r="F208" s="257">
        <v>0</v>
      </c>
      <c r="H208" s="7"/>
      <c r="I208" s="5"/>
      <c r="J208" s="5"/>
      <c r="K208" s="5"/>
      <c r="L208" s="5"/>
    </row>
    <row r="209" spans="1:12" s="3" customFormat="1" ht="15.75" x14ac:dyDescent="0.25">
      <c r="A209" s="149">
        <v>4359</v>
      </c>
      <c r="B209" s="150"/>
      <c r="C209" s="151" t="s">
        <v>82</v>
      </c>
      <c r="D209" s="160">
        <f>SUM(D205:D208)</f>
        <v>19</v>
      </c>
      <c r="E209" s="152">
        <f>SUM(E205:E208)</f>
        <v>19</v>
      </c>
      <c r="F209" s="110">
        <f>SUM(F205:F208)</f>
        <v>1160</v>
      </c>
      <c r="H209" s="7"/>
      <c r="I209" s="5"/>
      <c r="J209" s="5"/>
      <c r="K209" s="5"/>
      <c r="L209" s="5"/>
    </row>
    <row r="210" spans="1:12" s="3" customFormat="1" ht="15.75" x14ac:dyDescent="0.25">
      <c r="A210" s="149"/>
      <c r="B210" s="150"/>
      <c r="C210" s="151"/>
      <c r="D210" s="160"/>
      <c r="E210" s="152"/>
      <c r="F210" s="110"/>
      <c r="H210" s="7"/>
      <c r="I210" s="5"/>
      <c r="J210" s="5"/>
      <c r="K210" s="5"/>
      <c r="L210" s="5"/>
    </row>
    <row r="211" spans="1:12" s="3" customFormat="1" x14ac:dyDescent="0.2">
      <c r="A211" s="49">
        <v>5311</v>
      </c>
      <c r="B211" s="58">
        <v>5499</v>
      </c>
      <c r="C211" s="79" t="s">
        <v>119</v>
      </c>
      <c r="D211" s="62">
        <v>16</v>
      </c>
      <c r="E211" s="55">
        <v>16</v>
      </c>
      <c r="F211" s="118">
        <v>0</v>
      </c>
      <c r="H211" s="7"/>
      <c r="I211" s="5"/>
      <c r="J211" s="5"/>
      <c r="K211" s="5"/>
      <c r="L211" s="5"/>
    </row>
    <row r="212" spans="1:12" s="3" customFormat="1" ht="15.75" x14ac:dyDescent="0.25">
      <c r="A212" s="167">
        <v>5311</v>
      </c>
      <c r="B212" s="168"/>
      <c r="C212" s="169" t="s">
        <v>83</v>
      </c>
      <c r="D212" s="67">
        <f>SUM(D211:D211)</f>
        <v>16</v>
      </c>
      <c r="E212" s="152">
        <f>SUM(E211:E211)</f>
        <v>16</v>
      </c>
      <c r="F212" s="110">
        <f>SUM(F211:F211)</f>
        <v>0</v>
      </c>
      <c r="H212" s="7"/>
      <c r="I212" s="5"/>
      <c r="J212" s="5"/>
      <c r="K212" s="5"/>
      <c r="L212" s="5"/>
    </row>
    <row r="213" spans="1:12" s="3" customFormat="1" ht="15.75" x14ac:dyDescent="0.25">
      <c r="A213" s="167"/>
      <c r="B213" s="168"/>
      <c r="C213" s="169"/>
      <c r="D213" s="67"/>
      <c r="E213" s="160"/>
      <c r="F213" s="110"/>
      <c r="H213" s="9"/>
      <c r="I213" s="5"/>
      <c r="J213" s="5"/>
      <c r="K213" s="5"/>
      <c r="L213" s="5"/>
    </row>
    <row r="214" spans="1:12" s="3" customFormat="1" x14ac:dyDescent="0.2">
      <c r="A214" s="49">
        <v>5512</v>
      </c>
      <c r="B214" s="73">
        <v>5132</v>
      </c>
      <c r="C214" s="153" t="s">
        <v>69</v>
      </c>
      <c r="D214" s="154">
        <v>30</v>
      </c>
      <c r="E214" s="62">
        <v>40</v>
      </c>
      <c r="F214" s="118">
        <v>40022</v>
      </c>
      <c r="H214" s="9"/>
      <c r="I214" s="5"/>
      <c r="J214" s="5"/>
      <c r="K214" s="5"/>
      <c r="L214" s="5"/>
    </row>
    <row r="215" spans="1:12" s="3" customFormat="1" x14ac:dyDescent="0.2">
      <c r="A215" s="50">
        <v>5512</v>
      </c>
      <c r="B215" s="60">
        <v>5132</v>
      </c>
      <c r="C215" s="108" t="s">
        <v>134</v>
      </c>
      <c r="D215" s="155">
        <v>0</v>
      </c>
      <c r="E215" s="63">
        <v>54</v>
      </c>
      <c r="F215" s="145">
        <v>54202.5</v>
      </c>
      <c r="H215" s="9"/>
      <c r="I215" s="5"/>
      <c r="J215" s="5"/>
      <c r="K215" s="5"/>
      <c r="L215" s="5"/>
    </row>
    <row r="216" spans="1:12" s="3" customFormat="1" x14ac:dyDescent="0.2">
      <c r="A216" s="50">
        <v>5512</v>
      </c>
      <c r="B216" s="60">
        <v>5136</v>
      </c>
      <c r="C216" s="108" t="s">
        <v>215</v>
      </c>
      <c r="D216" s="155">
        <v>0</v>
      </c>
      <c r="E216" s="63">
        <v>1</v>
      </c>
      <c r="F216" s="145">
        <v>716</v>
      </c>
      <c r="H216" s="9"/>
      <c r="I216" s="5"/>
      <c r="J216" s="5"/>
      <c r="K216" s="5"/>
      <c r="L216" s="5"/>
    </row>
    <row r="217" spans="1:12" s="3" customFormat="1" x14ac:dyDescent="0.2">
      <c r="A217" s="50">
        <v>5512</v>
      </c>
      <c r="B217" s="60">
        <v>5137</v>
      </c>
      <c r="C217" s="108" t="s">
        <v>70</v>
      </c>
      <c r="D217" s="155">
        <v>45</v>
      </c>
      <c r="E217" s="63">
        <v>61</v>
      </c>
      <c r="F217" s="145">
        <v>60790.99</v>
      </c>
      <c r="H217" s="9"/>
      <c r="I217" s="5"/>
      <c r="J217" s="5"/>
      <c r="K217" s="5"/>
      <c r="L217" s="5"/>
    </row>
    <row r="218" spans="1:12" s="3" customFormat="1" x14ac:dyDescent="0.2">
      <c r="A218" s="50">
        <v>5512</v>
      </c>
      <c r="B218" s="60">
        <v>5137</v>
      </c>
      <c r="C218" s="108" t="s">
        <v>249</v>
      </c>
      <c r="D218" s="155">
        <v>0</v>
      </c>
      <c r="E218" s="63">
        <v>23</v>
      </c>
      <c r="F218" s="145">
        <v>22841</v>
      </c>
      <c r="H218" s="9"/>
      <c r="I218" s="5"/>
      <c r="J218" s="5"/>
      <c r="K218" s="5"/>
      <c r="L218" s="5"/>
    </row>
    <row r="219" spans="1:12" s="3" customFormat="1" x14ac:dyDescent="0.2">
      <c r="A219" s="50">
        <v>5512</v>
      </c>
      <c r="B219" s="60">
        <v>5139</v>
      </c>
      <c r="C219" s="108" t="s">
        <v>71</v>
      </c>
      <c r="D219" s="155">
        <v>54</v>
      </c>
      <c r="E219" s="63">
        <v>72</v>
      </c>
      <c r="F219" s="145">
        <v>71341</v>
      </c>
      <c r="H219" s="9"/>
      <c r="I219" s="5"/>
      <c r="J219" s="5"/>
      <c r="K219" s="5"/>
      <c r="L219" s="5"/>
    </row>
    <row r="220" spans="1:12" s="3" customFormat="1" x14ac:dyDescent="0.2">
      <c r="A220" s="50">
        <v>5512</v>
      </c>
      <c r="B220" s="60">
        <v>5139</v>
      </c>
      <c r="C220" s="108" t="s">
        <v>132</v>
      </c>
      <c r="D220" s="155">
        <v>0</v>
      </c>
      <c r="E220" s="63">
        <v>5</v>
      </c>
      <c r="F220" s="145">
        <v>4901</v>
      </c>
      <c r="H220" s="9"/>
      <c r="I220" s="5"/>
      <c r="J220" s="5"/>
      <c r="K220" s="5"/>
      <c r="L220" s="5"/>
    </row>
    <row r="221" spans="1:12" s="3" customFormat="1" x14ac:dyDescent="0.2">
      <c r="A221" s="50">
        <v>5512</v>
      </c>
      <c r="B221" s="60">
        <v>5151</v>
      </c>
      <c r="C221" s="108" t="s">
        <v>16</v>
      </c>
      <c r="D221" s="155">
        <v>0</v>
      </c>
      <c r="E221" s="63">
        <v>0</v>
      </c>
      <c r="F221" s="145">
        <v>0</v>
      </c>
      <c r="H221" s="9"/>
      <c r="I221" s="5"/>
      <c r="J221" s="5"/>
      <c r="K221" s="5"/>
      <c r="L221" s="5"/>
    </row>
    <row r="222" spans="1:12" s="3" customFormat="1" x14ac:dyDescent="0.2">
      <c r="A222" s="50">
        <v>5512</v>
      </c>
      <c r="B222" s="60">
        <v>5153</v>
      </c>
      <c r="C222" s="108" t="s">
        <v>17</v>
      </c>
      <c r="D222" s="155">
        <v>120</v>
      </c>
      <c r="E222" s="63">
        <v>120</v>
      </c>
      <c r="F222" s="145">
        <v>111600</v>
      </c>
      <c r="G222" s="11"/>
      <c r="H222" s="9"/>
      <c r="I222" s="5"/>
      <c r="J222" s="5"/>
      <c r="K222" s="5"/>
      <c r="L222" s="5"/>
    </row>
    <row r="223" spans="1:12" s="3" customFormat="1" x14ac:dyDescent="0.2">
      <c r="A223" s="50">
        <v>5512</v>
      </c>
      <c r="B223" s="60">
        <v>5154</v>
      </c>
      <c r="C223" s="108" t="s">
        <v>18</v>
      </c>
      <c r="D223" s="155">
        <v>40</v>
      </c>
      <c r="E223" s="63">
        <v>40</v>
      </c>
      <c r="F223" s="145">
        <v>34046</v>
      </c>
      <c r="H223" s="9"/>
      <c r="I223" s="5"/>
      <c r="J223" s="5"/>
      <c r="K223" s="5"/>
      <c r="L223" s="5"/>
    </row>
    <row r="224" spans="1:12" s="3" customFormat="1" x14ac:dyDescent="0.2">
      <c r="A224" s="50">
        <v>5512</v>
      </c>
      <c r="B224" s="60">
        <v>5156</v>
      </c>
      <c r="C224" s="108" t="s">
        <v>72</v>
      </c>
      <c r="D224" s="155">
        <v>70</v>
      </c>
      <c r="E224" s="63">
        <v>82</v>
      </c>
      <c r="F224" s="145">
        <v>81984.88</v>
      </c>
      <c r="H224" s="9"/>
      <c r="I224" s="5"/>
      <c r="J224" s="5"/>
      <c r="K224" s="5"/>
      <c r="L224" s="5"/>
    </row>
    <row r="225" spans="1:14" s="3" customFormat="1" x14ac:dyDescent="0.2">
      <c r="A225" s="50">
        <v>5512</v>
      </c>
      <c r="B225" s="60">
        <v>5156</v>
      </c>
      <c r="C225" s="108" t="s">
        <v>135</v>
      </c>
      <c r="D225" s="155">
        <v>0</v>
      </c>
      <c r="E225" s="63">
        <v>49</v>
      </c>
      <c r="F225" s="145">
        <v>49241.5</v>
      </c>
      <c r="H225" s="9"/>
      <c r="I225" s="5"/>
      <c r="J225" s="5"/>
      <c r="K225" s="5"/>
      <c r="L225" s="5"/>
    </row>
    <row r="226" spans="1:14" s="3" customFormat="1" x14ac:dyDescent="0.2">
      <c r="A226" s="50">
        <v>5512</v>
      </c>
      <c r="B226" s="60">
        <v>5156</v>
      </c>
      <c r="C226" s="108" t="s">
        <v>265</v>
      </c>
      <c r="D226" s="155">
        <v>0</v>
      </c>
      <c r="E226" s="63">
        <v>5</v>
      </c>
      <c r="F226" s="145">
        <v>5000</v>
      </c>
      <c r="H226" s="9"/>
      <c r="I226" s="5"/>
      <c r="J226" s="5"/>
      <c r="K226" s="5"/>
      <c r="L226" s="5"/>
    </row>
    <row r="227" spans="1:14" s="3" customFormat="1" x14ac:dyDescent="0.2">
      <c r="A227" s="50">
        <v>5512</v>
      </c>
      <c r="B227" s="60">
        <v>5162</v>
      </c>
      <c r="C227" s="108" t="s">
        <v>20</v>
      </c>
      <c r="D227" s="155">
        <v>16</v>
      </c>
      <c r="E227" s="63">
        <v>16</v>
      </c>
      <c r="F227" s="145">
        <v>15225.96</v>
      </c>
      <c r="H227" s="9"/>
      <c r="I227" s="5"/>
      <c r="J227" s="5"/>
      <c r="K227" s="5"/>
      <c r="L227" s="5"/>
    </row>
    <row r="228" spans="1:14" s="3" customFormat="1" x14ac:dyDescent="0.2">
      <c r="A228" s="50">
        <v>5512</v>
      </c>
      <c r="B228" s="60">
        <v>5167</v>
      </c>
      <c r="C228" s="108" t="s">
        <v>102</v>
      </c>
      <c r="D228" s="155">
        <v>20</v>
      </c>
      <c r="E228" s="63">
        <v>1</v>
      </c>
      <c r="F228" s="145">
        <v>0</v>
      </c>
      <c r="H228" s="9"/>
      <c r="I228" s="5"/>
      <c r="J228" s="5"/>
      <c r="K228" s="5"/>
      <c r="L228" s="5"/>
    </row>
    <row r="229" spans="1:14" s="3" customFormat="1" x14ac:dyDescent="0.2">
      <c r="A229" s="50">
        <v>5512</v>
      </c>
      <c r="B229" s="60">
        <v>5167</v>
      </c>
      <c r="C229" s="108" t="s">
        <v>216</v>
      </c>
      <c r="D229" s="155">
        <v>0</v>
      </c>
      <c r="E229" s="63">
        <v>8.8000000000000007</v>
      </c>
      <c r="F229" s="145">
        <v>8800</v>
      </c>
      <c r="H229" s="9"/>
      <c r="I229" s="5"/>
      <c r="J229" s="5"/>
      <c r="K229" s="5"/>
      <c r="L229" s="5"/>
    </row>
    <row r="230" spans="1:14" s="3" customFormat="1" ht="30" x14ac:dyDescent="0.2">
      <c r="A230" s="50">
        <v>5512</v>
      </c>
      <c r="B230" s="60">
        <v>5168</v>
      </c>
      <c r="C230" s="108" t="s">
        <v>257</v>
      </c>
      <c r="D230" s="155">
        <v>0</v>
      </c>
      <c r="E230" s="63">
        <v>5</v>
      </c>
      <c r="F230" s="145">
        <v>4198.7</v>
      </c>
      <c r="H230" s="9"/>
      <c r="I230" s="5"/>
      <c r="J230" s="5"/>
      <c r="K230" s="5"/>
      <c r="L230" s="5"/>
    </row>
    <row r="231" spans="1:14" s="3" customFormat="1" x14ac:dyDescent="0.2">
      <c r="A231" s="50">
        <v>5512</v>
      </c>
      <c r="B231" s="60">
        <v>5169</v>
      </c>
      <c r="C231" s="108" t="s">
        <v>94</v>
      </c>
      <c r="D231" s="155">
        <v>30</v>
      </c>
      <c r="E231" s="63">
        <v>32</v>
      </c>
      <c r="F231" s="145">
        <v>31963.15</v>
      </c>
      <c r="H231" s="9"/>
      <c r="I231" s="5"/>
      <c r="J231" s="5"/>
      <c r="K231" s="5"/>
      <c r="L231" s="5"/>
    </row>
    <row r="232" spans="1:14" s="3" customFormat="1" x14ac:dyDescent="0.2">
      <c r="A232" s="50">
        <v>5512</v>
      </c>
      <c r="B232" s="60">
        <v>5169</v>
      </c>
      <c r="C232" s="108" t="s">
        <v>217</v>
      </c>
      <c r="D232" s="155">
        <v>0</v>
      </c>
      <c r="E232" s="63">
        <v>6</v>
      </c>
      <c r="F232" s="145">
        <v>5814</v>
      </c>
      <c r="H232" s="9"/>
      <c r="I232" s="5"/>
      <c r="J232" s="5"/>
      <c r="K232" s="5"/>
      <c r="L232" s="5"/>
    </row>
    <row r="233" spans="1:14" s="3" customFormat="1" x14ac:dyDescent="0.2">
      <c r="A233" s="50">
        <v>5512</v>
      </c>
      <c r="B233" s="60">
        <v>5171</v>
      </c>
      <c r="C233" s="108" t="s">
        <v>244</v>
      </c>
      <c r="D233" s="155">
        <v>100</v>
      </c>
      <c r="E233" s="63">
        <v>55</v>
      </c>
      <c r="F233" s="145">
        <v>55044</v>
      </c>
      <c r="H233" s="9"/>
      <c r="I233" s="5"/>
      <c r="J233" s="5"/>
      <c r="K233" s="5"/>
      <c r="L233" s="5"/>
    </row>
    <row r="234" spans="1:14" s="3" customFormat="1" ht="30" x14ac:dyDescent="0.2">
      <c r="A234" s="50">
        <v>5512</v>
      </c>
      <c r="B234" s="60">
        <v>5171</v>
      </c>
      <c r="C234" s="108" t="s">
        <v>245</v>
      </c>
      <c r="D234" s="155">
        <v>0</v>
      </c>
      <c r="E234" s="63">
        <v>120</v>
      </c>
      <c r="F234" s="145">
        <v>120000</v>
      </c>
      <c r="G234" s="5"/>
      <c r="H234" s="9"/>
      <c r="I234" s="5"/>
      <c r="J234" s="5"/>
      <c r="K234" s="5"/>
      <c r="L234" s="5"/>
    </row>
    <row r="235" spans="1:14" s="3" customFormat="1" ht="30" x14ac:dyDescent="0.2">
      <c r="A235" s="50">
        <v>5512</v>
      </c>
      <c r="B235" s="60">
        <v>6121</v>
      </c>
      <c r="C235" s="108" t="s">
        <v>266</v>
      </c>
      <c r="D235" s="155">
        <v>200</v>
      </c>
      <c r="E235" s="63">
        <v>200</v>
      </c>
      <c r="F235" s="145">
        <v>199907</v>
      </c>
      <c r="H235" s="9"/>
      <c r="I235" s="5"/>
      <c r="J235" s="5"/>
      <c r="K235" s="5"/>
      <c r="L235" s="5"/>
    </row>
    <row r="236" spans="1:14" s="3" customFormat="1" ht="30" x14ac:dyDescent="0.2">
      <c r="A236" s="50">
        <v>5512</v>
      </c>
      <c r="B236" s="60">
        <v>6121</v>
      </c>
      <c r="C236" s="108" t="s">
        <v>267</v>
      </c>
      <c r="D236" s="155">
        <v>0</v>
      </c>
      <c r="E236" s="63">
        <v>110</v>
      </c>
      <c r="F236" s="145">
        <v>110000</v>
      </c>
      <c r="H236" s="9"/>
      <c r="I236" s="5"/>
      <c r="J236" s="5"/>
      <c r="K236" s="5"/>
      <c r="L236" s="5"/>
    </row>
    <row r="237" spans="1:14" s="3" customFormat="1" ht="47.25" x14ac:dyDescent="0.25">
      <c r="A237" s="146">
        <v>5512</v>
      </c>
      <c r="B237" s="179"/>
      <c r="C237" s="158" t="s">
        <v>275</v>
      </c>
      <c r="D237" s="159">
        <f>SUM(D214:D236)</f>
        <v>725</v>
      </c>
      <c r="E237" s="193">
        <f>SUM(E214:E236)</f>
        <v>1105.8</v>
      </c>
      <c r="F237" s="78">
        <f>SUM(F214:F236)</f>
        <v>1087639.68</v>
      </c>
      <c r="H237" s="7"/>
      <c r="I237" s="5"/>
      <c r="J237" s="5"/>
      <c r="K237" s="5"/>
      <c r="L237" s="5"/>
    </row>
    <row r="238" spans="1:14" s="3" customFormat="1" ht="15.75" x14ac:dyDescent="0.25">
      <c r="A238" s="146"/>
      <c r="B238" s="179"/>
      <c r="C238" s="108"/>
      <c r="D238" s="155"/>
      <c r="E238" s="63"/>
      <c r="F238" s="145"/>
      <c r="H238" s="7"/>
      <c r="I238" s="5"/>
      <c r="J238" s="5"/>
      <c r="K238" s="5"/>
      <c r="L238" s="5"/>
    </row>
    <row r="239" spans="1:14" s="3" customFormat="1" x14ac:dyDescent="0.2">
      <c r="A239" s="49">
        <v>6112</v>
      </c>
      <c r="B239" s="73">
        <v>5023</v>
      </c>
      <c r="C239" s="153" t="s">
        <v>137</v>
      </c>
      <c r="D239" s="154">
        <v>1410</v>
      </c>
      <c r="E239" s="62">
        <v>1480</v>
      </c>
      <c r="F239" s="118">
        <v>1467932</v>
      </c>
      <c r="G239"/>
      <c r="H239" s="9"/>
      <c r="I239" s="5"/>
      <c r="J239" s="5"/>
      <c r="K239" s="5"/>
      <c r="L239" s="5"/>
    </row>
    <row r="240" spans="1:14" x14ac:dyDescent="0.2">
      <c r="A240" s="50">
        <v>6112</v>
      </c>
      <c r="B240" s="60">
        <v>5031</v>
      </c>
      <c r="C240" s="108" t="s">
        <v>50</v>
      </c>
      <c r="D240" s="155">
        <v>290</v>
      </c>
      <c r="E240" s="63">
        <v>290</v>
      </c>
      <c r="F240" s="145">
        <v>305537</v>
      </c>
      <c r="G240"/>
      <c r="H240" s="9"/>
      <c r="I240" s="2"/>
      <c r="J240" s="2"/>
      <c r="M240"/>
      <c r="N240"/>
    </row>
    <row r="241" spans="1:14" x14ac:dyDescent="0.2">
      <c r="A241" s="50">
        <v>6112</v>
      </c>
      <c r="B241" s="60">
        <v>5032</v>
      </c>
      <c r="C241" s="108" t="s">
        <v>48</v>
      </c>
      <c r="D241" s="155">
        <v>127</v>
      </c>
      <c r="E241" s="63">
        <v>127</v>
      </c>
      <c r="F241" s="145">
        <v>133456</v>
      </c>
      <c r="G241"/>
      <c r="H241" s="9"/>
      <c r="I241" s="2"/>
      <c r="J241" s="2"/>
      <c r="M241"/>
      <c r="N241"/>
    </row>
    <row r="242" spans="1:14" x14ac:dyDescent="0.2">
      <c r="A242" s="50">
        <v>6112</v>
      </c>
      <c r="B242" s="60">
        <v>5137</v>
      </c>
      <c r="C242" s="108" t="s">
        <v>218</v>
      </c>
      <c r="D242" s="155">
        <v>184</v>
      </c>
      <c r="E242" s="63">
        <v>184</v>
      </c>
      <c r="F242" s="145">
        <v>173940</v>
      </c>
      <c r="G242"/>
      <c r="H242" s="9"/>
      <c r="I242" s="2"/>
      <c r="J242" s="2"/>
      <c r="M242"/>
      <c r="N242"/>
    </row>
    <row r="243" spans="1:14" x14ac:dyDescent="0.2">
      <c r="A243" s="50">
        <v>6112</v>
      </c>
      <c r="B243" s="60">
        <v>5156</v>
      </c>
      <c r="C243" s="108" t="s">
        <v>76</v>
      </c>
      <c r="D243" s="155">
        <v>10</v>
      </c>
      <c r="E243" s="63">
        <v>10</v>
      </c>
      <c r="F243" s="145">
        <v>7691.93</v>
      </c>
      <c r="G243"/>
      <c r="H243" s="9"/>
      <c r="I243" s="2"/>
      <c r="J243" s="2"/>
      <c r="M243"/>
      <c r="N243"/>
    </row>
    <row r="244" spans="1:14" x14ac:dyDescent="0.2">
      <c r="A244" s="50">
        <v>6112</v>
      </c>
      <c r="B244" s="60">
        <v>5168</v>
      </c>
      <c r="C244" s="108" t="s">
        <v>154</v>
      </c>
      <c r="D244" s="155">
        <v>0</v>
      </c>
      <c r="E244" s="63">
        <v>40</v>
      </c>
      <c r="F244" s="145">
        <v>39376</v>
      </c>
      <c r="G244"/>
      <c r="H244" s="9"/>
      <c r="I244" s="2"/>
      <c r="J244" s="2"/>
      <c r="M244"/>
      <c r="N244"/>
    </row>
    <row r="245" spans="1:14" x14ac:dyDescent="0.2">
      <c r="A245" s="50">
        <v>6112</v>
      </c>
      <c r="B245" s="60">
        <v>5169</v>
      </c>
      <c r="C245" s="108" t="s">
        <v>55</v>
      </c>
      <c r="D245" s="155">
        <v>5</v>
      </c>
      <c r="E245" s="63">
        <v>5</v>
      </c>
      <c r="F245" s="145">
        <v>6696</v>
      </c>
      <c r="G245"/>
      <c r="H245" s="9"/>
      <c r="I245" s="2"/>
      <c r="J245" s="2"/>
      <c r="M245"/>
      <c r="N245"/>
    </row>
    <row r="246" spans="1:14" x14ac:dyDescent="0.2">
      <c r="A246" s="50">
        <v>6112</v>
      </c>
      <c r="B246" s="60">
        <v>5172</v>
      </c>
      <c r="C246" s="108" t="s">
        <v>151</v>
      </c>
      <c r="D246" s="155">
        <v>61</v>
      </c>
      <c r="E246" s="63">
        <v>61</v>
      </c>
      <c r="F246" s="145">
        <v>72408</v>
      </c>
      <c r="G246"/>
      <c r="H246" s="9"/>
      <c r="I246" s="2"/>
      <c r="J246" s="2"/>
      <c r="M246"/>
      <c r="N246"/>
    </row>
    <row r="247" spans="1:14" x14ac:dyDescent="0.2">
      <c r="A247" s="50">
        <v>6112</v>
      </c>
      <c r="B247" s="60">
        <v>5173</v>
      </c>
      <c r="C247" s="108" t="s">
        <v>31</v>
      </c>
      <c r="D247" s="155">
        <v>4</v>
      </c>
      <c r="E247" s="63">
        <v>4</v>
      </c>
      <c r="F247" s="145">
        <v>2738</v>
      </c>
      <c r="G247"/>
      <c r="H247" s="9"/>
      <c r="I247" s="2"/>
      <c r="J247" s="2"/>
      <c r="M247"/>
      <c r="N247"/>
    </row>
    <row r="248" spans="1:14" x14ac:dyDescent="0.2">
      <c r="A248" s="50">
        <v>6112</v>
      </c>
      <c r="B248" s="60">
        <v>5175</v>
      </c>
      <c r="C248" s="108" t="s">
        <v>22</v>
      </c>
      <c r="D248" s="155">
        <v>19</v>
      </c>
      <c r="E248" s="63">
        <v>19</v>
      </c>
      <c r="F248" s="145">
        <v>6723</v>
      </c>
      <c r="G248"/>
      <c r="H248" s="9"/>
      <c r="I248" s="2"/>
      <c r="J248" s="2"/>
      <c r="M248"/>
      <c r="N248"/>
    </row>
    <row r="249" spans="1:14" x14ac:dyDescent="0.2">
      <c r="A249" s="50">
        <v>6112</v>
      </c>
      <c r="B249" s="60">
        <v>5192</v>
      </c>
      <c r="C249" s="108" t="s">
        <v>219</v>
      </c>
      <c r="D249" s="155">
        <v>0</v>
      </c>
      <c r="E249" s="63">
        <v>30</v>
      </c>
      <c r="F249" s="145">
        <v>30000</v>
      </c>
      <c r="G249"/>
      <c r="H249" s="9"/>
      <c r="I249" s="2"/>
      <c r="J249" s="2"/>
      <c r="M249"/>
      <c r="N249"/>
    </row>
    <row r="250" spans="1:14" ht="30" x14ac:dyDescent="0.2">
      <c r="A250" s="50">
        <v>6112</v>
      </c>
      <c r="B250" s="60">
        <v>5192</v>
      </c>
      <c r="C250" s="79" t="s">
        <v>277</v>
      </c>
      <c r="D250" s="155">
        <v>0</v>
      </c>
      <c r="E250" s="63">
        <v>129</v>
      </c>
      <c r="F250" s="145">
        <v>128567</v>
      </c>
      <c r="G250"/>
      <c r="H250" s="9"/>
      <c r="I250" s="2"/>
      <c r="J250" s="2"/>
      <c r="M250"/>
      <c r="N250"/>
    </row>
    <row r="251" spans="1:14" ht="30" x14ac:dyDescent="0.2">
      <c r="A251" s="50">
        <v>6112</v>
      </c>
      <c r="B251" s="60">
        <v>5229</v>
      </c>
      <c r="C251" s="108" t="s">
        <v>131</v>
      </c>
      <c r="D251" s="155">
        <v>30</v>
      </c>
      <c r="E251" s="63">
        <v>30</v>
      </c>
      <c r="F251" s="145">
        <v>30000</v>
      </c>
      <c r="G251"/>
      <c r="H251" s="9"/>
      <c r="I251" s="2"/>
      <c r="J251" s="2"/>
      <c r="M251"/>
      <c r="N251"/>
    </row>
    <row r="252" spans="1:14" ht="30" x14ac:dyDescent="0.2">
      <c r="A252" s="50">
        <v>6112</v>
      </c>
      <c r="B252" s="60">
        <v>5362</v>
      </c>
      <c r="C252" s="108" t="s">
        <v>220</v>
      </c>
      <c r="D252" s="155">
        <v>0</v>
      </c>
      <c r="E252" s="63">
        <v>100</v>
      </c>
      <c r="F252" s="145">
        <v>100936</v>
      </c>
      <c r="G252"/>
      <c r="H252" s="9"/>
      <c r="I252" s="2"/>
      <c r="J252" s="2"/>
      <c r="M252"/>
      <c r="N252"/>
    </row>
    <row r="253" spans="1:14" x14ac:dyDescent="0.2">
      <c r="A253" s="50">
        <v>6112</v>
      </c>
      <c r="B253" s="60">
        <v>5424</v>
      </c>
      <c r="C253" s="108" t="s">
        <v>113</v>
      </c>
      <c r="D253" s="155">
        <v>10</v>
      </c>
      <c r="E253" s="63">
        <v>10</v>
      </c>
      <c r="F253" s="145">
        <v>0</v>
      </c>
      <c r="G253"/>
      <c r="H253" s="9"/>
      <c r="I253" s="2"/>
      <c r="J253" s="2"/>
      <c r="M253"/>
      <c r="N253"/>
    </row>
    <row r="254" spans="1:14" x14ac:dyDescent="0.2">
      <c r="A254" s="50">
        <v>6112</v>
      </c>
      <c r="B254" s="60">
        <v>5492</v>
      </c>
      <c r="C254" s="108" t="s">
        <v>62</v>
      </c>
      <c r="D254" s="155">
        <v>50</v>
      </c>
      <c r="E254" s="63">
        <v>50</v>
      </c>
      <c r="F254" s="145">
        <v>40000</v>
      </c>
      <c r="G254"/>
      <c r="H254" s="9"/>
      <c r="I254" s="2"/>
      <c r="J254" s="2"/>
      <c r="M254"/>
      <c r="N254"/>
    </row>
    <row r="255" spans="1:14" x14ac:dyDescent="0.2">
      <c r="A255" s="50">
        <v>6112</v>
      </c>
      <c r="B255" s="60">
        <v>5499</v>
      </c>
      <c r="C255" s="108" t="s">
        <v>37</v>
      </c>
      <c r="D255" s="155">
        <v>25</v>
      </c>
      <c r="E255" s="63">
        <v>25</v>
      </c>
      <c r="F255" s="145">
        <v>12000</v>
      </c>
      <c r="G255"/>
      <c r="H255" s="9"/>
      <c r="I255" s="2"/>
      <c r="J255" s="2"/>
      <c r="M255"/>
      <c r="N255"/>
    </row>
    <row r="256" spans="1:14" ht="15.75" x14ac:dyDescent="0.25">
      <c r="A256" s="149">
        <v>6112</v>
      </c>
      <c r="B256" s="150"/>
      <c r="C256" s="151" t="s">
        <v>38</v>
      </c>
      <c r="D256" s="160">
        <f>SUM(D239:D255)</f>
        <v>2225</v>
      </c>
      <c r="E256" s="160">
        <f>SUM(E239:E255)</f>
        <v>2594</v>
      </c>
      <c r="F256" s="147">
        <f>SUM(F239:F255)</f>
        <v>2558000.9299999997</v>
      </c>
      <c r="G256"/>
      <c r="H256" s="9"/>
      <c r="I256" s="2"/>
      <c r="J256" s="2"/>
      <c r="M256"/>
      <c r="N256"/>
    </row>
    <row r="257" spans="1:14" ht="15.75" x14ac:dyDescent="0.25">
      <c r="A257" s="149"/>
      <c r="B257" s="164"/>
      <c r="C257" s="165"/>
      <c r="D257" s="160"/>
      <c r="E257" s="160"/>
      <c r="F257" s="147"/>
      <c r="G257" s="3"/>
      <c r="H257" s="7"/>
      <c r="I257" s="2"/>
      <c r="J257" s="2"/>
      <c r="M257"/>
      <c r="N257"/>
    </row>
    <row r="258" spans="1:14" s="3" customFormat="1" x14ac:dyDescent="0.2">
      <c r="A258" s="49">
        <v>6171</v>
      </c>
      <c r="B258" s="73">
        <v>5011</v>
      </c>
      <c r="C258" s="153" t="s">
        <v>23</v>
      </c>
      <c r="D258" s="154">
        <v>4340</v>
      </c>
      <c r="E258" s="62">
        <f>4340-45</f>
        <v>4295</v>
      </c>
      <c r="F258" s="118">
        <v>4000208</v>
      </c>
      <c r="H258" s="7"/>
      <c r="I258" s="5"/>
      <c r="J258" s="5"/>
      <c r="K258" s="5"/>
      <c r="L258" s="5"/>
    </row>
    <row r="259" spans="1:14" s="3" customFormat="1" x14ac:dyDescent="0.2">
      <c r="A259" s="50">
        <v>6171</v>
      </c>
      <c r="B259" s="60">
        <v>5021</v>
      </c>
      <c r="C259" s="108" t="s">
        <v>26</v>
      </c>
      <c r="D259" s="155">
        <v>300</v>
      </c>
      <c r="E259" s="63">
        <v>196</v>
      </c>
      <c r="F259" s="145">
        <v>165916</v>
      </c>
      <c r="H259" s="7"/>
      <c r="I259" s="5"/>
      <c r="J259" s="5"/>
      <c r="K259" s="5"/>
      <c r="L259" s="5"/>
    </row>
    <row r="260" spans="1:14" s="3" customFormat="1" x14ac:dyDescent="0.2">
      <c r="A260" s="50">
        <v>6171</v>
      </c>
      <c r="B260" s="60">
        <v>5024</v>
      </c>
      <c r="C260" s="108" t="s">
        <v>221</v>
      </c>
      <c r="D260" s="155">
        <v>0</v>
      </c>
      <c r="E260" s="63">
        <v>83.3</v>
      </c>
      <c r="F260" s="145">
        <v>83238</v>
      </c>
      <c r="H260" s="7"/>
      <c r="I260" s="5"/>
      <c r="J260" s="5"/>
      <c r="K260" s="5"/>
      <c r="L260" s="5"/>
    </row>
    <row r="261" spans="1:14" s="3" customFormat="1" x14ac:dyDescent="0.2">
      <c r="A261" s="50">
        <v>6171</v>
      </c>
      <c r="B261" s="60">
        <v>5031</v>
      </c>
      <c r="C261" s="108" t="s">
        <v>50</v>
      </c>
      <c r="D261" s="155">
        <v>1160</v>
      </c>
      <c r="E261" s="63">
        <v>1134</v>
      </c>
      <c r="F261" s="145">
        <v>1055101</v>
      </c>
      <c r="H261" s="7"/>
      <c r="I261" s="5"/>
      <c r="J261" s="5"/>
      <c r="K261" s="5"/>
      <c r="L261" s="5"/>
    </row>
    <row r="262" spans="1:14" s="3" customFormat="1" x14ac:dyDescent="0.2">
      <c r="A262" s="50">
        <v>6171</v>
      </c>
      <c r="B262" s="60">
        <v>5032</v>
      </c>
      <c r="C262" s="108" t="s">
        <v>48</v>
      </c>
      <c r="D262" s="155">
        <v>420</v>
      </c>
      <c r="E262" s="63">
        <v>411</v>
      </c>
      <c r="F262" s="145">
        <v>379642</v>
      </c>
      <c r="H262" s="7"/>
      <c r="I262" s="5"/>
      <c r="J262" s="5"/>
      <c r="K262" s="5"/>
      <c r="L262" s="5"/>
    </row>
    <row r="263" spans="1:14" s="3" customFormat="1" x14ac:dyDescent="0.2">
      <c r="A263" s="50">
        <v>6171</v>
      </c>
      <c r="B263" s="60">
        <v>5038</v>
      </c>
      <c r="C263" s="108" t="s">
        <v>64</v>
      </c>
      <c r="D263" s="155">
        <v>35</v>
      </c>
      <c r="E263" s="63">
        <v>35</v>
      </c>
      <c r="F263" s="145">
        <v>27158</v>
      </c>
      <c r="H263" s="7"/>
      <c r="I263" s="5"/>
      <c r="J263" s="5"/>
      <c r="K263" s="5"/>
      <c r="L263" s="5"/>
    </row>
    <row r="264" spans="1:14" s="3" customFormat="1" x14ac:dyDescent="0.2">
      <c r="A264" s="50">
        <v>6171</v>
      </c>
      <c r="B264" s="60">
        <v>5134</v>
      </c>
      <c r="C264" s="108" t="s">
        <v>74</v>
      </c>
      <c r="D264" s="155"/>
      <c r="E264" s="63"/>
      <c r="F264" s="145"/>
      <c r="H264" s="9"/>
      <c r="I264" s="5"/>
      <c r="J264" s="5"/>
      <c r="K264" s="5"/>
      <c r="L264" s="5"/>
    </row>
    <row r="265" spans="1:14" s="3" customFormat="1" x14ac:dyDescent="0.2">
      <c r="A265" s="50">
        <v>6171</v>
      </c>
      <c r="B265" s="60">
        <v>5136</v>
      </c>
      <c r="C265" s="108" t="s">
        <v>15</v>
      </c>
      <c r="D265" s="155">
        <v>23</v>
      </c>
      <c r="E265" s="63">
        <v>23</v>
      </c>
      <c r="F265" s="145">
        <v>24054</v>
      </c>
      <c r="H265" s="7"/>
      <c r="I265" s="5"/>
      <c r="J265" s="5"/>
      <c r="K265" s="5"/>
      <c r="L265" s="5"/>
    </row>
    <row r="266" spans="1:14" s="3" customFormat="1" x14ac:dyDescent="0.2">
      <c r="A266" s="50">
        <v>6171</v>
      </c>
      <c r="B266" s="60">
        <v>5137</v>
      </c>
      <c r="C266" s="108" t="s">
        <v>53</v>
      </c>
      <c r="D266" s="155">
        <v>50</v>
      </c>
      <c r="E266" s="63">
        <v>130</v>
      </c>
      <c r="F266" s="145">
        <v>115447.38</v>
      </c>
      <c r="H266" s="7"/>
      <c r="I266" s="5"/>
      <c r="J266" s="5"/>
      <c r="K266" s="5"/>
      <c r="L266" s="5"/>
    </row>
    <row r="267" spans="1:14" s="3" customFormat="1" x14ac:dyDescent="0.2">
      <c r="A267" s="50">
        <v>6171</v>
      </c>
      <c r="B267" s="60">
        <v>5139</v>
      </c>
      <c r="C267" s="108" t="s">
        <v>9</v>
      </c>
      <c r="D267" s="155">
        <v>150</v>
      </c>
      <c r="E267" s="63">
        <v>129</v>
      </c>
      <c r="F267" s="145">
        <v>117388.61</v>
      </c>
      <c r="H267" s="7"/>
      <c r="I267" s="5"/>
      <c r="J267" s="5"/>
      <c r="K267" s="5"/>
      <c r="L267" s="5"/>
    </row>
    <row r="268" spans="1:14" s="3" customFormat="1" x14ac:dyDescent="0.2">
      <c r="A268" s="50">
        <v>6171</v>
      </c>
      <c r="B268" s="60">
        <v>5151</v>
      </c>
      <c r="C268" s="108" t="s">
        <v>16</v>
      </c>
      <c r="D268" s="155">
        <v>40</v>
      </c>
      <c r="E268" s="63">
        <v>40</v>
      </c>
      <c r="F268" s="145">
        <v>32027</v>
      </c>
      <c r="G268"/>
      <c r="H268" s="9"/>
      <c r="I268" s="5"/>
      <c r="J268" s="5"/>
      <c r="K268" s="5"/>
      <c r="L268" s="5"/>
    </row>
    <row r="269" spans="1:14" x14ac:dyDescent="0.2">
      <c r="A269" s="50">
        <v>6171</v>
      </c>
      <c r="B269" s="60">
        <v>5153</v>
      </c>
      <c r="C269" s="108" t="s">
        <v>17</v>
      </c>
      <c r="D269" s="155">
        <v>270</v>
      </c>
      <c r="E269" s="63">
        <v>270</v>
      </c>
      <c r="F269" s="145">
        <v>145276</v>
      </c>
      <c r="G269"/>
      <c r="H269" s="9"/>
      <c r="I269" s="2"/>
      <c r="J269" s="2"/>
      <c r="M269"/>
      <c r="N269"/>
    </row>
    <row r="270" spans="1:14" x14ac:dyDescent="0.2">
      <c r="A270" s="50">
        <v>6171</v>
      </c>
      <c r="B270" s="60">
        <v>5154</v>
      </c>
      <c r="C270" s="108" t="s">
        <v>18</v>
      </c>
      <c r="D270" s="155">
        <v>200</v>
      </c>
      <c r="E270" s="63">
        <v>200</v>
      </c>
      <c r="F270" s="145">
        <v>171576</v>
      </c>
      <c r="G270"/>
      <c r="H270" s="9"/>
      <c r="I270" s="2"/>
      <c r="J270" s="2"/>
      <c r="M270"/>
      <c r="N270"/>
    </row>
    <row r="271" spans="1:14" x14ac:dyDescent="0.2">
      <c r="A271" s="50">
        <v>6171</v>
      </c>
      <c r="B271" s="60">
        <v>5156</v>
      </c>
      <c r="C271" s="108" t="s">
        <v>30</v>
      </c>
      <c r="D271" s="155">
        <v>13</v>
      </c>
      <c r="E271" s="63">
        <v>13</v>
      </c>
      <c r="F271" s="145">
        <v>6826.78</v>
      </c>
      <c r="G271"/>
      <c r="H271" s="9"/>
      <c r="I271" s="2"/>
      <c r="J271" s="2"/>
      <c r="K271"/>
      <c r="L271"/>
      <c r="M271"/>
      <c r="N271"/>
    </row>
    <row r="272" spans="1:14" x14ac:dyDescent="0.2">
      <c r="A272" s="50">
        <v>6171</v>
      </c>
      <c r="B272" s="60">
        <v>5161</v>
      </c>
      <c r="C272" s="108" t="s">
        <v>124</v>
      </c>
      <c r="D272" s="155">
        <v>69</v>
      </c>
      <c r="E272" s="63">
        <v>69</v>
      </c>
      <c r="F272" s="145">
        <v>67555</v>
      </c>
      <c r="G272"/>
      <c r="H272" s="9"/>
      <c r="I272" s="2"/>
      <c r="J272" s="2"/>
      <c r="K272"/>
      <c r="L272"/>
      <c r="M272"/>
      <c r="N272"/>
    </row>
    <row r="273" spans="1:14" x14ac:dyDescent="0.2">
      <c r="A273" s="50">
        <v>6171</v>
      </c>
      <c r="B273" s="60">
        <v>5162</v>
      </c>
      <c r="C273" s="108" t="s">
        <v>20</v>
      </c>
      <c r="D273" s="155">
        <v>220</v>
      </c>
      <c r="E273" s="63">
        <v>220</v>
      </c>
      <c r="F273" s="145">
        <f>209843.15</f>
        <v>209843.15</v>
      </c>
      <c r="G273"/>
      <c r="H273" s="9"/>
      <c r="I273" s="2"/>
      <c r="J273" s="2"/>
      <c r="K273"/>
      <c r="L273"/>
      <c r="M273"/>
      <c r="N273"/>
    </row>
    <row r="274" spans="1:14" x14ac:dyDescent="0.2">
      <c r="A274" s="50">
        <v>6171</v>
      </c>
      <c r="B274" s="60">
        <v>5164</v>
      </c>
      <c r="C274" s="108" t="s">
        <v>65</v>
      </c>
      <c r="D274" s="155">
        <v>0.2</v>
      </c>
      <c r="E274" s="63">
        <v>0.2</v>
      </c>
      <c r="F274" s="145">
        <v>1</v>
      </c>
      <c r="G274"/>
      <c r="H274" s="9"/>
      <c r="I274" s="2"/>
      <c r="J274" s="2"/>
      <c r="K274"/>
      <c r="L274"/>
      <c r="M274"/>
      <c r="N274"/>
    </row>
    <row r="275" spans="1:14" ht="12.75" customHeight="1" x14ac:dyDescent="0.2">
      <c r="A275" s="50">
        <v>6171</v>
      </c>
      <c r="B275" s="60">
        <v>5166</v>
      </c>
      <c r="C275" s="108" t="s">
        <v>32</v>
      </c>
      <c r="D275" s="155">
        <v>642</v>
      </c>
      <c r="E275" s="63">
        <f>642+50</f>
        <v>692</v>
      </c>
      <c r="F275" s="145">
        <v>687582.5</v>
      </c>
      <c r="G275"/>
      <c r="H275" s="9"/>
      <c r="I275" s="2"/>
      <c r="J275" s="2"/>
      <c r="M275"/>
      <c r="N275"/>
    </row>
    <row r="276" spans="1:14" ht="12.75" customHeight="1" x14ac:dyDescent="0.2">
      <c r="A276" s="50">
        <v>6171</v>
      </c>
      <c r="B276" s="60">
        <v>5167</v>
      </c>
      <c r="C276" s="108" t="s">
        <v>89</v>
      </c>
      <c r="D276" s="155">
        <v>55</v>
      </c>
      <c r="E276" s="63">
        <v>55</v>
      </c>
      <c r="F276" s="145">
        <v>11155</v>
      </c>
      <c r="G276"/>
      <c r="H276" s="9"/>
      <c r="I276" s="2"/>
      <c r="J276" s="2"/>
      <c r="M276"/>
      <c r="N276"/>
    </row>
    <row r="277" spans="1:14" s="2" customFormat="1" ht="12.75" customHeight="1" x14ac:dyDescent="0.2">
      <c r="A277" s="50"/>
      <c r="B277" s="60"/>
      <c r="C277" s="108" t="s">
        <v>90</v>
      </c>
      <c r="D277" s="155">
        <v>0</v>
      </c>
      <c r="E277" s="63">
        <v>24.1</v>
      </c>
      <c r="F277" s="145">
        <v>0</v>
      </c>
      <c r="G277"/>
      <c r="H277" s="9"/>
    </row>
    <row r="278" spans="1:14" s="2" customFormat="1" x14ac:dyDescent="0.2">
      <c r="A278" s="50">
        <v>6171</v>
      </c>
      <c r="B278" s="60">
        <v>5168</v>
      </c>
      <c r="C278" s="108" t="s">
        <v>154</v>
      </c>
      <c r="D278" s="155">
        <v>290</v>
      </c>
      <c r="E278" s="63">
        <v>290</v>
      </c>
      <c r="F278" s="145">
        <v>296461.8</v>
      </c>
      <c r="G278"/>
      <c r="H278" s="9"/>
      <c r="I278" s="238"/>
      <c r="J278" s="10"/>
    </row>
    <row r="279" spans="1:14" s="2" customFormat="1" x14ac:dyDescent="0.2">
      <c r="A279" s="50">
        <v>6171</v>
      </c>
      <c r="B279" s="60">
        <v>5169</v>
      </c>
      <c r="C279" s="108" t="s">
        <v>251</v>
      </c>
      <c r="D279" s="155">
        <v>510</v>
      </c>
      <c r="E279" s="63">
        <v>600</v>
      </c>
      <c r="F279" s="145">
        <v>521856.27</v>
      </c>
      <c r="G279"/>
      <c r="H279" s="9"/>
      <c r="I279" s="238"/>
      <c r="J279" s="10"/>
    </row>
    <row r="280" spans="1:14" s="2" customFormat="1" x14ac:dyDescent="0.2">
      <c r="A280" s="50">
        <v>6171</v>
      </c>
      <c r="B280" s="60">
        <v>5169</v>
      </c>
      <c r="C280" s="108" t="s">
        <v>120</v>
      </c>
      <c r="D280" s="155">
        <v>65</v>
      </c>
      <c r="E280" s="63">
        <v>65</v>
      </c>
      <c r="F280" s="145">
        <v>59968</v>
      </c>
      <c r="G280"/>
      <c r="H280" s="9"/>
    </row>
    <row r="281" spans="1:14" s="2" customFormat="1" ht="45" x14ac:dyDescent="0.2">
      <c r="A281" s="50">
        <v>6171</v>
      </c>
      <c r="B281" s="60">
        <v>5171</v>
      </c>
      <c r="C281" s="108" t="s">
        <v>294</v>
      </c>
      <c r="D281" s="155">
        <v>400</v>
      </c>
      <c r="E281" s="63">
        <v>400</v>
      </c>
      <c r="F281" s="145">
        <v>295802.44</v>
      </c>
      <c r="G281"/>
      <c r="H281" s="9"/>
      <c r="I281" s="239"/>
    </row>
    <row r="282" spans="1:14" s="2" customFormat="1" x14ac:dyDescent="0.2">
      <c r="A282" s="50">
        <v>6171</v>
      </c>
      <c r="B282" s="60">
        <v>5173</v>
      </c>
      <c r="C282" s="108" t="s">
        <v>31</v>
      </c>
      <c r="D282" s="155">
        <v>7.8</v>
      </c>
      <c r="E282" s="63">
        <v>7.8</v>
      </c>
      <c r="F282" s="145">
        <v>1360</v>
      </c>
      <c r="G282"/>
      <c r="H282" s="9"/>
      <c r="I282" s="239"/>
    </row>
    <row r="283" spans="1:14" s="2" customFormat="1" x14ac:dyDescent="0.2">
      <c r="A283" s="50">
        <v>6171</v>
      </c>
      <c r="B283" s="60">
        <v>5175</v>
      </c>
      <c r="C283" s="108" t="s">
        <v>22</v>
      </c>
      <c r="D283" s="155">
        <v>3</v>
      </c>
      <c r="E283" s="63">
        <v>3</v>
      </c>
      <c r="F283" s="145">
        <v>0</v>
      </c>
      <c r="G283"/>
      <c r="H283" s="9"/>
      <c r="I283" s="239"/>
    </row>
    <row r="284" spans="1:14" s="2" customFormat="1" x14ac:dyDescent="0.2">
      <c r="A284" s="50">
        <v>6171</v>
      </c>
      <c r="B284" s="60">
        <v>5192</v>
      </c>
      <c r="C284" s="108" t="s">
        <v>222</v>
      </c>
      <c r="D284" s="155">
        <v>15</v>
      </c>
      <c r="E284" s="63">
        <v>15</v>
      </c>
      <c r="F284" s="145">
        <v>4784</v>
      </c>
      <c r="G284"/>
      <c r="H284" s="9"/>
      <c r="I284" s="239"/>
    </row>
    <row r="285" spans="1:14" s="2" customFormat="1" x14ac:dyDescent="0.2">
      <c r="A285" s="50">
        <v>6171</v>
      </c>
      <c r="B285" s="60">
        <v>5361</v>
      </c>
      <c r="C285" s="108" t="s">
        <v>44</v>
      </c>
      <c r="D285" s="155">
        <v>5</v>
      </c>
      <c r="E285" s="63">
        <v>5</v>
      </c>
      <c r="F285" s="145">
        <v>0</v>
      </c>
      <c r="G285"/>
      <c r="H285" s="9"/>
      <c r="I285" s="239"/>
    </row>
    <row r="286" spans="1:14" s="2" customFormat="1" x14ac:dyDescent="0.2">
      <c r="A286" s="50">
        <v>6171</v>
      </c>
      <c r="B286" s="60">
        <v>5362</v>
      </c>
      <c r="C286" s="108" t="s">
        <v>67</v>
      </c>
      <c r="D286" s="155">
        <v>6</v>
      </c>
      <c r="E286" s="63">
        <v>6</v>
      </c>
      <c r="F286" s="145">
        <v>2500</v>
      </c>
      <c r="G286"/>
      <c r="H286" s="9"/>
      <c r="I286" s="239"/>
    </row>
    <row r="287" spans="1:14" s="2" customFormat="1" ht="30" x14ac:dyDescent="0.2">
      <c r="A287" s="50">
        <v>6171</v>
      </c>
      <c r="B287" s="60">
        <v>5365</v>
      </c>
      <c r="C287" s="108" t="s">
        <v>223</v>
      </c>
      <c r="D287" s="155">
        <v>6</v>
      </c>
      <c r="E287" s="63">
        <v>6</v>
      </c>
      <c r="F287" s="145">
        <v>2616</v>
      </c>
      <c r="G287"/>
      <c r="H287" s="9"/>
    </row>
    <row r="288" spans="1:14" s="2" customFormat="1" x14ac:dyDescent="0.2">
      <c r="A288" s="50">
        <v>6171</v>
      </c>
      <c r="B288" s="60">
        <v>5424</v>
      </c>
      <c r="C288" s="108" t="s">
        <v>84</v>
      </c>
      <c r="D288" s="155">
        <v>20</v>
      </c>
      <c r="E288" s="63">
        <v>20</v>
      </c>
      <c r="F288" s="145">
        <v>16245</v>
      </c>
      <c r="G288"/>
      <c r="H288" s="9"/>
    </row>
    <row r="289" spans="1:14" s="2" customFormat="1" x14ac:dyDescent="0.2">
      <c r="A289" s="50">
        <v>6171</v>
      </c>
      <c r="B289" s="60">
        <v>5492</v>
      </c>
      <c r="C289" s="108" t="s">
        <v>62</v>
      </c>
      <c r="D289" s="155">
        <v>20</v>
      </c>
      <c r="E289" s="63">
        <v>20</v>
      </c>
      <c r="F289" s="145">
        <v>0</v>
      </c>
      <c r="G289"/>
      <c r="H289" s="9"/>
    </row>
    <row r="290" spans="1:14" s="2" customFormat="1" x14ac:dyDescent="0.2">
      <c r="A290" s="50">
        <v>6171</v>
      </c>
      <c r="B290" s="60">
        <v>5499</v>
      </c>
      <c r="C290" s="108" t="s">
        <v>37</v>
      </c>
      <c r="D290" s="155">
        <v>229</v>
      </c>
      <c r="E290" s="63">
        <v>229</v>
      </c>
      <c r="F290" s="145">
        <v>158192</v>
      </c>
      <c r="G290"/>
      <c r="H290" s="9"/>
    </row>
    <row r="291" spans="1:14" x14ac:dyDescent="0.2">
      <c r="A291" s="50">
        <v>6171</v>
      </c>
      <c r="B291" s="60">
        <v>6122</v>
      </c>
      <c r="C291" s="108" t="s">
        <v>270</v>
      </c>
      <c r="D291" s="155">
        <v>0</v>
      </c>
      <c r="E291" s="63">
        <v>97</v>
      </c>
      <c r="F291" s="145">
        <v>97023</v>
      </c>
      <c r="G291"/>
      <c r="H291" s="9"/>
      <c r="I291" s="2"/>
      <c r="J291" s="2"/>
      <c r="M291"/>
      <c r="N291"/>
    </row>
    <row r="292" spans="1:14" ht="15.75" x14ac:dyDescent="0.25">
      <c r="A292" s="149">
        <v>6171</v>
      </c>
      <c r="B292" s="150"/>
      <c r="C292" s="100" t="s">
        <v>34</v>
      </c>
      <c r="D292" s="160">
        <f>SUM(D258:D291)</f>
        <v>9564</v>
      </c>
      <c r="E292" s="160">
        <f>SUM(E258:E291)</f>
        <v>9783.4</v>
      </c>
      <c r="F292" s="110">
        <f>SUM(F258:F291)</f>
        <v>8756803.9299999997</v>
      </c>
      <c r="G292"/>
      <c r="H292" s="9"/>
      <c r="I292" s="2"/>
      <c r="J292" s="2"/>
      <c r="M292"/>
      <c r="N292"/>
    </row>
    <row r="293" spans="1:14" ht="15.75" x14ac:dyDescent="0.25">
      <c r="A293" s="149"/>
      <c r="B293" s="150"/>
      <c r="C293" s="100"/>
      <c r="D293" s="160"/>
      <c r="E293" s="160"/>
      <c r="F293" s="147"/>
      <c r="G293" s="11"/>
      <c r="H293" s="9"/>
      <c r="I293" s="2"/>
      <c r="J293" s="2"/>
      <c r="M293"/>
      <c r="N293"/>
    </row>
    <row r="294" spans="1:14" s="11" customFormat="1" x14ac:dyDescent="0.2">
      <c r="A294" s="49">
        <v>6310</v>
      </c>
      <c r="B294" s="58">
        <v>5163</v>
      </c>
      <c r="C294" s="180" t="s">
        <v>21</v>
      </c>
      <c r="D294" s="62">
        <v>25</v>
      </c>
      <c r="E294" s="55">
        <v>25</v>
      </c>
      <c r="F294" s="118">
        <v>23935</v>
      </c>
      <c r="G294"/>
      <c r="H294" s="9"/>
      <c r="I294" s="9"/>
      <c r="J294" s="9"/>
      <c r="K294" s="9"/>
      <c r="L294" s="9"/>
    </row>
    <row r="295" spans="1:14" ht="15.75" x14ac:dyDescent="0.25">
      <c r="A295" s="149">
        <v>6310</v>
      </c>
      <c r="B295" s="150"/>
      <c r="C295" s="100" t="s">
        <v>78</v>
      </c>
      <c r="D295" s="160">
        <f>SUM(D294)</f>
        <v>25</v>
      </c>
      <c r="E295" s="148">
        <f>SUM(E294)</f>
        <v>25</v>
      </c>
      <c r="F295" s="147">
        <f>SUM(F294)</f>
        <v>23935</v>
      </c>
      <c r="G295"/>
      <c r="H295" s="9"/>
      <c r="I295" s="2"/>
      <c r="J295" s="2"/>
      <c r="M295"/>
      <c r="N295"/>
    </row>
    <row r="296" spans="1:14" ht="15.75" x14ac:dyDescent="0.25">
      <c r="A296" s="149"/>
      <c r="B296" s="150"/>
      <c r="C296" s="100"/>
      <c r="D296" s="160"/>
      <c r="E296" s="148"/>
      <c r="F296" s="147"/>
      <c r="G296"/>
      <c r="H296" s="9"/>
      <c r="I296" s="2"/>
      <c r="J296" s="2"/>
      <c r="M296"/>
      <c r="N296"/>
    </row>
    <row r="297" spans="1:14" x14ac:dyDescent="0.2">
      <c r="A297" s="49">
        <v>6320</v>
      </c>
      <c r="B297" s="58">
        <v>5163</v>
      </c>
      <c r="C297" s="79" t="s">
        <v>77</v>
      </c>
      <c r="D297" s="62">
        <v>300</v>
      </c>
      <c r="E297" s="55">
        <v>300</v>
      </c>
      <c r="F297" s="118">
        <v>295502</v>
      </c>
      <c r="G297"/>
      <c r="H297" s="9"/>
      <c r="I297" s="2"/>
      <c r="J297" s="2"/>
      <c r="M297"/>
      <c r="N297"/>
    </row>
    <row r="298" spans="1:14" ht="15.75" x14ac:dyDescent="0.25">
      <c r="A298" s="149">
        <v>6320</v>
      </c>
      <c r="B298" s="150"/>
      <c r="C298" s="151" t="s">
        <v>35</v>
      </c>
      <c r="D298" s="160">
        <f>SUM(D297)</f>
        <v>300</v>
      </c>
      <c r="E298" s="148">
        <f>SUM(E297)</f>
        <v>300</v>
      </c>
      <c r="F298" s="147">
        <f>SUM(F297)</f>
        <v>295502</v>
      </c>
      <c r="G298"/>
      <c r="H298" s="9"/>
      <c r="I298" s="2"/>
      <c r="J298" s="2"/>
      <c r="M298"/>
      <c r="N298"/>
    </row>
    <row r="299" spans="1:14" ht="15.75" x14ac:dyDescent="0.25">
      <c r="A299" s="161"/>
      <c r="B299" s="150"/>
      <c r="C299" s="100"/>
      <c r="D299" s="160"/>
      <c r="E299" s="55"/>
      <c r="F299" s="118"/>
      <c r="G299"/>
      <c r="H299" s="9"/>
      <c r="I299" s="2"/>
      <c r="J299" s="2"/>
      <c r="M299"/>
      <c r="N299"/>
    </row>
    <row r="300" spans="1:14" s="9" customFormat="1" x14ac:dyDescent="0.2">
      <c r="A300" s="161">
        <v>6409</v>
      </c>
      <c r="B300" s="176">
        <v>5901</v>
      </c>
      <c r="C300" s="177" t="s">
        <v>57</v>
      </c>
      <c r="D300" s="178">
        <v>850</v>
      </c>
      <c r="E300" s="55">
        <v>7471.1</v>
      </c>
      <c r="F300" s="118">
        <v>0</v>
      </c>
      <c r="G300"/>
      <c r="I300" s="2"/>
      <c r="J300" s="2"/>
    </row>
    <row r="301" spans="1:14" s="9" customFormat="1" ht="15.75" x14ac:dyDescent="0.25">
      <c r="A301" s="149">
        <v>6409</v>
      </c>
      <c r="B301" s="150"/>
      <c r="C301" s="151" t="s">
        <v>58</v>
      </c>
      <c r="D301" s="160">
        <f>SUM(D300:D300)</f>
        <v>850</v>
      </c>
      <c r="E301" s="160">
        <f>SUM(E300:E300)</f>
        <v>7471.1</v>
      </c>
      <c r="F301" s="110">
        <f>SUM(F300:F300)</f>
        <v>0</v>
      </c>
      <c r="G301"/>
      <c r="I301" s="2"/>
      <c r="J301" s="2"/>
    </row>
    <row r="302" spans="1:14" s="9" customFormat="1" ht="15.75" x14ac:dyDescent="0.25">
      <c r="A302" s="161"/>
      <c r="B302" s="150"/>
      <c r="C302" s="100"/>
      <c r="D302" s="160"/>
      <c r="E302" s="55"/>
      <c r="F302" s="118"/>
      <c r="G302"/>
      <c r="I302" s="2"/>
      <c r="J302" s="2"/>
    </row>
    <row r="303" spans="1:14" s="9" customFormat="1" x14ac:dyDescent="0.2">
      <c r="A303" s="49">
        <v>6330</v>
      </c>
      <c r="B303" s="73">
        <v>5342</v>
      </c>
      <c r="C303" s="153" t="s">
        <v>63</v>
      </c>
      <c r="D303" s="154">
        <v>250</v>
      </c>
      <c r="E303" s="62">
        <v>250</v>
      </c>
      <c r="F303" s="118">
        <v>217571</v>
      </c>
      <c r="G303"/>
      <c r="I303" s="2"/>
      <c r="J303" s="2"/>
    </row>
    <row r="304" spans="1:14" s="9" customFormat="1" x14ac:dyDescent="0.2">
      <c r="A304" s="50">
        <v>6330</v>
      </c>
      <c r="B304" s="60">
        <v>5345</v>
      </c>
      <c r="C304" s="108" t="s">
        <v>224</v>
      </c>
      <c r="D304" s="155">
        <v>299</v>
      </c>
      <c r="E304" s="63">
        <v>299</v>
      </c>
      <c r="F304" s="145">
        <v>211028</v>
      </c>
      <c r="G304"/>
      <c r="I304" s="2"/>
      <c r="J304" s="2"/>
    </row>
    <row r="305" spans="1:10" s="9" customFormat="1" x14ac:dyDescent="0.2">
      <c r="A305" s="50"/>
      <c r="B305" s="60"/>
      <c r="C305" s="108" t="s">
        <v>225</v>
      </c>
      <c r="D305" s="155">
        <v>554</v>
      </c>
      <c r="E305" s="63">
        <v>554</v>
      </c>
      <c r="F305" s="145">
        <v>218378</v>
      </c>
      <c r="G305"/>
      <c r="I305" s="2"/>
      <c r="J305" s="2"/>
    </row>
    <row r="306" spans="1:10" s="9" customFormat="1" ht="30" x14ac:dyDescent="0.2">
      <c r="A306" s="50">
        <v>6330</v>
      </c>
      <c r="B306" s="60">
        <v>5347</v>
      </c>
      <c r="C306" s="108" t="s">
        <v>226</v>
      </c>
      <c r="D306" s="155">
        <v>0</v>
      </c>
      <c r="E306" s="63">
        <v>67</v>
      </c>
      <c r="F306" s="145">
        <v>67015.600000000006</v>
      </c>
      <c r="G306"/>
      <c r="I306" s="2"/>
      <c r="J306" s="2"/>
    </row>
    <row r="307" spans="1:10" s="9" customFormat="1" ht="45" x14ac:dyDescent="0.2">
      <c r="A307" s="50">
        <v>6330</v>
      </c>
      <c r="B307" s="60">
        <v>5347</v>
      </c>
      <c r="C307" s="230" t="s">
        <v>227</v>
      </c>
      <c r="D307" s="155">
        <v>0</v>
      </c>
      <c r="E307" s="63">
        <v>535.9</v>
      </c>
      <c r="F307" s="145">
        <v>535927.69999999995</v>
      </c>
      <c r="G307"/>
      <c r="I307" s="2"/>
      <c r="J307" s="2"/>
    </row>
    <row r="308" spans="1:10" s="9" customFormat="1" x14ac:dyDescent="0.2">
      <c r="A308" s="50">
        <v>6330</v>
      </c>
      <c r="B308" s="60">
        <v>5349</v>
      </c>
      <c r="C308" s="231" t="s">
        <v>107</v>
      </c>
      <c r="D308" s="155">
        <v>0</v>
      </c>
      <c r="E308" s="63">
        <v>1300</v>
      </c>
      <c r="F308" s="145">
        <v>1300000</v>
      </c>
      <c r="G308"/>
      <c r="I308" s="2"/>
      <c r="J308" s="2"/>
    </row>
    <row r="309" spans="1:10" s="9" customFormat="1" ht="15.75" x14ac:dyDescent="0.25">
      <c r="A309" s="149">
        <v>6330</v>
      </c>
      <c r="B309" s="150"/>
      <c r="C309" s="151" t="s">
        <v>39</v>
      </c>
      <c r="D309" s="160">
        <f>SUM(D303:D308)</f>
        <v>1103</v>
      </c>
      <c r="E309" s="160">
        <f>SUM(E303:E308)</f>
        <v>3005.9</v>
      </c>
      <c r="F309" s="147">
        <f>SUM(F303:F308)</f>
        <v>2549920.2999999998</v>
      </c>
      <c r="G309"/>
      <c r="I309" s="2"/>
      <c r="J309" s="2"/>
    </row>
    <row r="310" spans="1:10" s="9" customFormat="1" ht="16.5" thickBot="1" x14ac:dyDescent="0.3">
      <c r="A310" s="181"/>
      <c r="B310" s="182"/>
      <c r="C310" s="183"/>
      <c r="D310" s="184"/>
      <c r="E310" s="185"/>
      <c r="F310" s="187"/>
      <c r="G310" s="2"/>
      <c r="I310" s="2"/>
      <c r="J310" s="2"/>
    </row>
    <row r="311" spans="1:10" s="9" customFormat="1" ht="32.25" thickBot="1" x14ac:dyDescent="0.3">
      <c r="A311" s="93"/>
      <c r="B311" s="188"/>
      <c r="C311" s="189" t="s">
        <v>232</v>
      </c>
      <c r="D311" s="119">
        <f>D27+D30+D40+D46+D52+D68+D84+D98+D103+D108+D111+D115+D120+D123+D126+D143+D146+D154+D157+D160+D172+D181+D185+D188+D192+D203+D209+D212+D237+D256+D292+D295+D298+D301+D309</f>
        <v>67984</v>
      </c>
      <c r="E311" s="119">
        <f>E27+E30+E40+E46+E52+E68+E84+E98+E103+E108+E111+E115+E120+E123+E126+E143+E146+E154+E157+E160+E172+E181+E185+E188+E192+E203+E209+E212+E237+E256+E292+E295+E298+E301+E309</f>
        <v>86222.2</v>
      </c>
      <c r="F311" s="120">
        <f>F27+F30+F40+F46+F52+F68+F84+F98+F103+F108+F111+F115+F120+F123+F126+F143+F146+F154+F157+F160+F172+F181+F185+F188+F192+F203+F209+F212+F237+F256+F292+F295+F298+F301+F309</f>
        <v>65230836.909999989</v>
      </c>
      <c r="G311"/>
      <c r="I311" s="2"/>
      <c r="J311" s="2"/>
    </row>
    <row r="312" spans="1:10" s="9" customFormat="1" ht="15.75" x14ac:dyDescent="0.25">
      <c r="A312" s="50"/>
      <c r="B312" s="59"/>
      <c r="C312" s="190"/>
      <c r="D312" s="191"/>
      <c r="E312" s="192"/>
      <c r="F312" s="78"/>
      <c r="G312"/>
      <c r="I312" s="2"/>
      <c r="J312" s="2"/>
    </row>
    <row r="313" spans="1:10" s="9" customFormat="1" ht="30" x14ac:dyDescent="0.2">
      <c r="A313" s="92"/>
      <c r="B313" s="81"/>
      <c r="C313" s="232" t="s">
        <v>228</v>
      </c>
      <c r="D313" s="241">
        <f>-D309</f>
        <v>-1103</v>
      </c>
      <c r="E313" s="241">
        <f>-E309</f>
        <v>-3005.9</v>
      </c>
      <c r="F313" s="262">
        <f>-F309</f>
        <v>-2549920.2999999998</v>
      </c>
      <c r="G313"/>
      <c r="I313" s="2"/>
      <c r="J313" s="2"/>
    </row>
    <row r="314" spans="1:10" s="9" customFormat="1" ht="15.75" thickBot="1" x14ac:dyDescent="0.25">
      <c r="A314" s="92"/>
      <c r="B314" s="81"/>
      <c r="C314" s="233"/>
      <c r="D314" s="130"/>
      <c r="E314" s="185"/>
      <c r="F314" s="132"/>
      <c r="G314"/>
      <c r="I314" s="2"/>
      <c r="J314" s="2"/>
    </row>
    <row r="315" spans="1:10" s="9" customFormat="1" ht="32.25" thickBot="1" x14ac:dyDescent="0.3">
      <c r="A315" s="234"/>
      <c r="B315" s="235"/>
      <c r="C315" s="236" t="s">
        <v>229</v>
      </c>
      <c r="D315" s="237">
        <f>SUM(D311:D313)</f>
        <v>66881</v>
      </c>
      <c r="E315" s="237">
        <f>SUM(E311:E313)</f>
        <v>83216.3</v>
      </c>
      <c r="F315" s="263">
        <f>SUM(F311:F313)</f>
        <v>62680916.609999992</v>
      </c>
      <c r="G315"/>
      <c r="I315" s="2"/>
      <c r="J315" s="2"/>
    </row>
    <row r="316" spans="1:10" s="9" customFormat="1" ht="16.5" thickBot="1" x14ac:dyDescent="0.3">
      <c r="A316" s="92"/>
      <c r="B316" s="264"/>
      <c r="C316" s="264"/>
      <c r="D316" s="264"/>
      <c r="E316" s="205"/>
      <c r="F316" s="265"/>
      <c r="G316"/>
      <c r="I316" s="2"/>
      <c r="J316" s="2"/>
    </row>
    <row r="317" spans="1:10" s="9" customFormat="1" ht="16.5" thickBot="1" x14ac:dyDescent="0.3">
      <c r="A317" s="234"/>
      <c r="B317" s="235"/>
      <c r="C317" s="237" t="s">
        <v>230</v>
      </c>
      <c r="D317" s="237">
        <f>SUM(D306:D307)</f>
        <v>0</v>
      </c>
      <c r="E317" s="237">
        <f>SUM(E306:E307)</f>
        <v>602.9</v>
      </c>
      <c r="F317" s="263">
        <f>SUM(F306:F307)</f>
        <v>602943.29999999993</v>
      </c>
      <c r="G317"/>
      <c r="I317" s="2"/>
      <c r="J317" s="2"/>
    </row>
    <row r="318" spans="1:10" s="9" customFormat="1" ht="16.5" thickBot="1" x14ac:dyDescent="0.3">
      <c r="A318" s="92"/>
      <c r="B318" s="264"/>
      <c r="C318" s="264"/>
      <c r="D318" s="264"/>
      <c r="E318" s="205"/>
      <c r="F318" s="265"/>
      <c r="G318"/>
      <c r="I318" s="2"/>
      <c r="J318" s="2"/>
    </row>
    <row r="319" spans="1:10" s="9" customFormat="1" ht="16.5" thickBot="1" x14ac:dyDescent="0.3">
      <c r="A319" s="194"/>
      <c r="B319" s="195"/>
      <c r="C319" s="196" t="s">
        <v>236</v>
      </c>
      <c r="D319" s="197">
        <f>SUM(D315:D317)</f>
        <v>66881</v>
      </c>
      <c r="E319" s="197">
        <f>SUM(E315:E317)</f>
        <v>83819.199999999997</v>
      </c>
      <c r="F319" s="199">
        <f>SUM(F315:F317)</f>
        <v>63283859.909999989</v>
      </c>
      <c r="G319"/>
      <c r="I319" s="2"/>
      <c r="J319" s="2"/>
    </row>
    <row r="320" spans="1:10" s="9" customFormat="1" ht="15.75" x14ac:dyDescent="0.25">
      <c r="A320" s="242"/>
      <c r="B320" s="242"/>
      <c r="C320" s="243"/>
      <c r="D320" s="244"/>
      <c r="E320" s="245"/>
      <c r="F320" s="245"/>
      <c r="G320"/>
      <c r="I320" s="2"/>
      <c r="J320" s="2"/>
    </row>
    <row r="321" spans="1:14" s="9" customFormat="1" ht="15.75" x14ac:dyDescent="0.25">
      <c r="A321" s="200"/>
      <c r="B321" s="200"/>
      <c r="C321" s="201"/>
      <c r="D321" s="202"/>
      <c r="E321" s="202"/>
      <c r="F321" s="202"/>
      <c r="G321"/>
      <c r="I321" s="2"/>
      <c r="J321" s="2"/>
    </row>
    <row r="322" spans="1:14" s="9" customFormat="1" ht="15.75" x14ac:dyDescent="0.25">
      <c r="A322" s="51"/>
      <c r="B322" s="51"/>
      <c r="C322" s="203"/>
      <c r="D322" s="204"/>
      <c r="E322" s="205"/>
      <c r="F322" s="205"/>
      <c r="G322"/>
      <c r="I322" s="2"/>
      <c r="J322" s="2"/>
    </row>
    <row r="323" spans="1:14" s="9" customFormat="1" ht="16.5" thickBot="1" x14ac:dyDescent="0.3">
      <c r="A323" s="51"/>
      <c r="B323" s="51"/>
      <c r="C323" s="14" t="s">
        <v>66</v>
      </c>
      <c r="D323" s="68"/>
      <c r="E323" s="68"/>
      <c r="F323" s="51"/>
      <c r="G323"/>
      <c r="I323" s="2"/>
      <c r="J323" s="2"/>
    </row>
    <row r="324" spans="1:14" ht="32.25" thickBot="1" x14ac:dyDescent="0.3">
      <c r="A324" s="51"/>
      <c r="B324" s="51"/>
      <c r="C324" s="206" t="s">
        <v>156</v>
      </c>
      <c r="D324" s="121">
        <f>+'Rozpočet 2015 příjmy '!D58</f>
        <v>45006</v>
      </c>
      <c r="E324" s="121">
        <f>+'Rozpočet 2015 příjmy '!E58</f>
        <v>66197.7</v>
      </c>
      <c r="F324" s="121">
        <f>+'Rozpočet 2015 příjmy '!F58</f>
        <v>54624805.909999996</v>
      </c>
      <c r="G324"/>
      <c r="H324" s="9"/>
      <c r="I324" s="2"/>
      <c r="J324" s="2"/>
      <c r="M324"/>
      <c r="N324"/>
    </row>
    <row r="325" spans="1:14" ht="15.75" thickBot="1" x14ac:dyDescent="0.25">
      <c r="A325" s="51"/>
      <c r="B325" s="51"/>
      <c r="F325" s="68"/>
      <c r="G325"/>
      <c r="H325" s="9"/>
      <c r="I325" s="2"/>
      <c r="J325" s="2"/>
      <c r="M325"/>
      <c r="N325"/>
    </row>
    <row r="326" spans="1:14" s="2" customFormat="1" ht="32.25" thickBot="1" x14ac:dyDescent="0.3">
      <c r="A326" s="51"/>
      <c r="B326" s="51"/>
      <c r="C326" s="208" t="s">
        <v>232</v>
      </c>
      <c r="D326" s="121">
        <f>D311</f>
        <v>67984</v>
      </c>
      <c r="E326" s="121">
        <f>E311</f>
        <v>86222.2</v>
      </c>
      <c r="F326" s="120">
        <f>F311</f>
        <v>65230836.909999989</v>
      </c>
      <c r="G326"/>
      <c r="H326" s="9"/>
      <c r="J326"/>
    </row>
    <row r="327" spans="1:14" s="2" customFormat="1" ht="16.5" thickBot="1" x14ac:dyDescent="0.3">
      <c r="A327" s="51"/>
      <c r="B327" s="51"/>
      <c r="C327" s="75"/>
      <c r="D327" s="68"/>
      <c r="E327" s="68"/>
      <c r="F327" s="68"/>
      <c r="G327" s="41"/>
      <c r="H327" s="16"/>
      <c r="J327"/>
    </row>
    <row r="328" spans="1:14" s="2" customFormat="1" ht="16.5" thickBot="1" x14ac:dyDescent="0.3">
      <c r="A328" s="51"/>
      <c r="B328" s="209"/>
      <c r="C328" s="210" t="s">
        <v>56</v>
      </c>
      <c r="D328" s="121">
        <f>D324-D326</f>
        <v>-22978</v>
      </c>
      <c r="E328" s="121">
        <f>E324-E326</f>
        <v>-20024.5</v>
      </c>
      <c r="F328" s="120">
        <f>F324-F326</f>
        <v>-10606030.999999993</v>
      </c>
      <c r="G328" s="41"/>
      <c r="H328" s="16"/>
      <c r="J328"/>
    </row>
    <row r="329" spans="1:14" ht="15.75" x14ac:dyDescent="0.25">
      <c r="A329" s="51"/>
      <c r="B329" s="209"/>
      <c r="C329" s="201"/>
      <c r="D329" s="202"/>
      <c r="E329" s="202"/>
      <c r="F329" s="202"/>
      <c r="G329"/>
      <c r="H329" s="9"/>
      <c r="I329" s="2"/>
      <c r="J329"/>
      <c r="M329"/>
      <c r="N329"/>
    </row>
    <row r="330" spans="1:14" ht="16.5" thickBot="1" x14ac:dyDescent="0.3">
      <c r="A330" s="51"/>
      <c r="F330" s="68"/>
      <c r="G330" s="202"/>
      <c r="H330" s="2"/>
      <c r="I330" s="2"/>
      <c r="J330"/>
      <c r="K330"/>
      <c r="L330"/>
      <c r="M330"/>
      <c r="N330"/>
    </row>
    <row r="331" spans="1:14" ht="16.5" thickBot="1" x14ac:dyDescent="0.3">
      <c r="B331" s="209"/>
      <c r="C331" s="211" t="s">
        <v>157</v>
      </c>
      <c r="D331" s="212">
        <f>-(D328)</f>
        <v>22978</v>
      </c>
      <c r="E331" s="198">
        <f>-(E328)</f>
        <v>20024.5</v>
      </c>
      <c r="F331" s="199">
        <f>-(F328)</f>
        <v>10606030.999999993</v>
      </c>
      <c r="G331"/>
      <c r="H331" s="9"/>
      <c r="I331" s="9"/>
      <c r="J331"/>
      <c r="K331"/>
      <c r="L331"/>
      <c r="M331"/>
      <c r="N331"/>
    </row>
    <row r="332" spans="1:14" ht="16.5" thickBot="1" x14ac:dyDescent="0.3">
      <c r="B332" s="209"/>
      <c r="C332" s="112"/>
      <c r="D332" s="113"/>
      <c r="F332" s="68"/>
      <c r="G332"/>
      <c r="H332" s="9"/>
      <c r="I332" s="2"/>
      <c r="J332"/>
      <c r="K332"/>
      <c r="L332"/>
      <c r="M332"/>
      <c r="N332"/>
    </row>
    <row r="333" spans="1:14" ht="32.25" thickBot="1" x14ac:dyDescent="0.3">
      <c r="B333" s="209"/>
      <c r="C333" s="211" t="s">
        <v>271</v>
      </c>
      <c r="D333" s="197">
        <f>+'Rozpočet 2015 příjmy '!D73</f>
        <v>43903</v>
      </c>
      <c r="E333" s="197">
        <f>+'Rozpočet 2015 příjmy '!E73</f>
        <v>63794.7</v>
      </c>
      <c r="F333" s="199">
        <f>+'Rozpočet 2015 příjmy '!F73</f>
        <v>52677828.909999996</v>
      </c>
      <c r="G333"/>
      <c r="H333" s="9"/>
      <c r="I333" s="2"/>
      <c r="J333"/>
      <c r="K333"/>
      <c r="L333"/>
      <c r="M333"/>
      <c r="N333"/>
    </row>
    <row r="334" spans="1:14" ht="15.75" x14ac:dyDescent="0.25">
      <c r="B334" s="209"/>
      <c r="D334" s="213"/>
      <c r="E334" s="213"/>
      <c r="F334" s="213"/>
      <c r="G334"/>
      <c r="H334" s="16"/>
      <c r="I334" s="2"/>
      <c r="J334"/>
      <c r="K334"/>
      <c r="L334"/>
      <c r="M334"/>
      <c r="N334"/>
    </row>
    <row r="335" spans="1:14" ht="15.75" x14ac:dyDescent="0.25">
      <c r="B335" s="209"/>
      <c r="C335" s="207" t="s">
        <v>235</v>
      </c>
      <c r="D335" s="68">
        <v>33224</v>
      </c>
      <c r="E335" s="68">
        <v>44032.800000000003</v>
      </c>
      <c r="F335" s="68">
        <v>31334533.57</v>
      </c>
      <c r="G335"/>
      <c r="H335" s="9"/>
      <c r="I335" s="2"/>
      <c r="J335"/>
      <c r="K335"/>
      <c r="L335"/>
      <c r="M335"/>
      <c r="N335"/>
    </row>
    <row r="336" spans="1:14" ht="16.5" thickBot="1" x14ac:dyDescent="0.3">
      <c r="B336" s="209"/>
      <c r="C336" s="207" t="s">
        <v>52</v>
      </c>
      <c r="D336" s="68">
        <v>33657</v>
      </c>
      <c r="E336" s="68">
        <v>39250.5</v>
      </c>
      <c r="F336" s="68">
        <v>31949326.34</v>
      </c>
      <c r="G336"/>
      <c r="H336" s="9"/>
      <c r="I336" s="2"/>
      <c r="J336"/>
      <c r="K336"/>
      <c r="L336"/>
      <c r="M336"/>
      <c r="N336"/>
    </row>
    <row r="337" spans="2:14" ht="16.5" thickBot="1" x14ac:dyDescent="0.3">
      <c r="B337" s="209"/>
      <c r="C337" s="211" t="s">
        <v>234</v>
      </c>
      <c r="D337" s="214">
        <f>D319</f>
        <v>66881</v>
      </c>
      <c r="E337" s="214">
        <f>E319</f>
        <v>83819.199999999997</v>
      </c>
      <c r="F337" s="214">
        <f>F319</f>
        <v>63283859.909999989</v>
      </c>
      <c r="G337"/>
      <c r="H337" s="9"/>
      <c r="I337" s="2"/>
      <c r="J337"/>
      <c r="K337"/>
      <c r="L337"/>
      <c r="M337"/>
      <c r="N337"/>
    </row>
    <row r="338" spans="2:14" ht="15.75" x14ac:dyDescent="0.25">
      <c r="B338" s="209"/>
      <c r="C338" s="215"/>
      <c r="F338" s="68"/>
      <c r="G338"/>
      <c r="H338" s="9"/>
      <c r="I338" s="2"/>
      <c r="J338"/>
      <c r="K338"/>
      <c r="L338"/>
      <c r="M338"/>
      <c r="N338"/>
    </row>
    <row r="339" spans="2:14" ht="15.75" x14ac:dyDescent="0.25">
      <c r="B339" s="209"/>
      <c r="C339" s="215"/>
      <c r="F339" s="68"/>
      <c r="G339"/>
      <c r="H339" s="9"/>
      <c r="I339" s="2"/>
      <c r="J339"/>
      <c r="K339"/>
      <c r="L339"/>
      <c r="M339"/>
      <c r="N339"/>
    </row>
    <row r="340" spans="2:14" ht="15.75" x14ac:dyDescent="0.25">
      <c r="B340" s="209"/>
      <c r="C340" s="215"/>
      <c r="F340" s="68"/>
      <c r="G340" s="226"/>
      <c r="H340" s="68"/>
      <c r="I340" s="2"/>
      <c r="J340"/>
      <c r="K340"/>
      <c r="L340"/>
      <c r="M340"/>
      <c r="N340"/>
    </row>
    <row r="341" spans="2:14" ht="15.75" x14ac:dyDescent="0.25">
      <c r="B341" s="209"/>
      <c r="C341" s="216"/>
      <c r="F341" s="68"/>
      <c r="G341" s="227"/>
      <c r="L341"/>
      <c r="M341"/>
      <c r="N341"/>
    </row>
    <row r="342" spans="2:14" x14ac:dyDescent="0.2">
      <c r="C342" s="217"/>
      <c r="D342" s="218"/>
      <c r="E342" s="218"/>
      <c r="F342" s="218"/>
      <c r="J342" s="22"/>
      <c r="K342" s="22"/>
    </row>
    <row r="343" spans="2:14" x14ac:dyDescent="0.2">
      <c r="J343" s="22"/>
      <c r="K343" s="22"/>
    </row>
    <row r="344" spans="2:14" x14ac:dyDescent="0.2">
      <c r="C344" s="51"/>
      <c r="D344" s="51"/>
      <c r="E344" s="51"/>
      <c r="J344" s="22"/>
      <c r="K344" s="22"/>
    </row>
  </sheetData>
  <mergeCells count="3">
    <mergeCell ref="A1:F1"/>
    <mergeCell ref="D4:F4"/>
    <mergeCell ref="A2:F2"/>
  </mergeCells>
  <phoneticPr fontId="14" type="noConversion"/>
  <pageMargins left="0.70866141732283472" right="0.70866141732283472" top="0.78740157480314965" bottom="0.78740157480314965" header="0.31496062992125984" footer="0.31496062992125984"/>
  <pageSetup paperSize="9" fitToHeight="55" orientation="landscape" r:id="rId1"/>
  <headerFooter differentFirst="1">
    <oddFooter>&amp;CStránka &amp;P</oddFooter>
    <firstFooter>&amp;CStránka 1</first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2</vt:i4>
      </vt:variant>
      <vt:variant>
        <vt:lpstr>Pojmenované oblasti</vt:lpstr>
      </vt:variant>
      <vt:variant>
        <vt:i4>4</vt:i4>
      </vt:variant>
    </vt:vector>
  </HeadingPairs>
  <TitlesOfParts>
    <vt:vector size="6" baseType="lpstr">
      <vt:lpstr>Rozpočet 2015 příjmy </vt:lpstr>
      <vt:lpstr>Rozpočet 2015 výdaje</vt:lpstr>
      <vt:lpstr>'Rozpočet 2015 příjmy '!Názvy_tisku</vt:lpstr>
      <vt:lpstr>'Rozpočet 2015 výdaje'!Názvy_tisku</vt:lpstr>
      <vt:lpstr>'Rozpočet 2015 příjmy '!Oblast_tisku</vt:lpstr>
      <vt:lpstr>'Rozpočet 2015 výdaje'!Oblast_tisku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Voříšková Jitka</dc:creator>
  <cp:lastModifiedBy>Voříšková Jitka</cp:lastModifiedBy>
  <cp:lastPrinted>2016-02-10T10:06:43Z</cp:lastPrinted>
  <dcterms:created xsi:type="dcterms:W3CDTF">2001-03-03T09:02:45Z</dcterms:created>
  <dcterms:modified xsi:type="dcterms:W3CDTF">2017-03-09T20:26:11Z</dcterms:modified>
</cp:coreProperties>
</file>