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3 Rozpočet ZŠ 2026\"/>
    </mc:Choice>
  </mc:AlternateContent>
  <bookViews>
    <workbookView xWindow="0" yWindow="0" windowWidth="16695" windowHeight="7755" activeTab="1"/>
  </bookViews>
  <sheets>
    <sheet name="VHČ_2026" sheetId="2" r:id="rId1"/>
    <sheet name="2026_včetně MŠMT" sheetId="8" r:id="rId2"/>
  </sheets>
  <definedNames>
    <definedName name="_xlnm.Print_Area" localSheetId="1">'2026_včetně MŠMT'!$A$1:$F$51</definedName>
    <definedName name="_xlnm.Print_Area" localSheetId="0">VHČ_2026!$A$1:$D$32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8" l="1"/>
  <c r="E6" i="8"/>
  <c r="E20" i="8"/>
  <c r="E31" i="8" l="1"/>
  <c r="E9" i="8"/>
  <c r="E11" i="8"/>
  <c r="E22" i="8"/>
  <c r="E28" i="8"/>
  <c r="C31" i="8"/>
  <c r="D31" i="8"/>
  <c r="F31" i="8"/>
  <c r="E40" i="8"/>
  <c r="C40" i="8"/>
  <c r="D40" i="8"/>
  <c r="D41" i="8" s="1"/>
  <c r="F40" i="8"/>
  <c r="F41" i="8" s="1"/>
  <c r="C41" i="8"/>
  <c r="E41" i="8" l="1"/>
  <c r="D4" i="2" l="1"/>
  <c r="D23" i="2"/>
  <c r="C23" i="2"/>
  <c r="C26" i="2" s="1"/>
  <c r="C10" i="2"/>
  <c r="C15" i="2" s="1"/>
  <c r="D14" i="2"/>
  <c r="D13" i="2"/>
  <c r="D12" i="2"/>
  <c r="D11" i="2"/>
  <c r="D15" i="2" l="1"/>
  <c r="D26" i="2" s="1"/>
</calcChain>
</file>

<file path=xl/sharedStrings.xml><?xml version="1.0" encoding="utf-8"?>
<sst xmlns="http://schemas.openxmlformats.org/spreadsheetml/2006/main" count="100" uniqueCount="75">
  <si>
    <t>Rozpočet 2025</t>
  </si>
  <si>
    <t>Su</t>
  </si>
  <si>
    <t>Cestovné</t>
  </si>
  <si>
    <t>Ostatní služby</t>
  </si>
  <si>
    <r>
      <rPr>
        <b/>
        <sz val="11"/>
        <color indexed="8"/>
        <rFont val="Calibri"/>
        <family val="2"/>
        <charset val="238"/>
      </rPr>
      <t>Datum a místo sestavení: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</si>
  <si>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Sestavil: </t>
  </si>
  <si>
    <t>Schválil:</t>
  </si>
  <si>
    <t>Mgr. Ing. Vít Beran, ředitel školy</t>
  </si>
  <si>
    <t>Návrh rozpočtu DOPLŇKOVÁ ČINNOST</t>
  </si>
  <si>
    <t>Doplňková činnost</t>
  </si>
  <si>
    <t>ROZPOČET_2025</t>
  </si>
  <si>
    <t>Opravy a udržování</t>
  </si>
  <si>
    <t>Celkem</t>
  </si>
  <si>
    <t>Výnosy</t>
  </si>
  <si>
    <t>Úroky</t>
  </si>
  <si>
    <t>Zisk VHČ _celkem</t>
  </si>
  <si>
    <t>*</t>
  </si>
  <si>
    <t>v tis.</t>
  </si>
  <si>
    <t>Náklady</t>
  </si>
  <si>
    <t>Hlavní činnost</t>
  </si>
  <si>
    <t>Spotřeba materiálu</t>
  </si>
  <si>
    <t>Spotřeba energie</t>
  </si>
  <si>
    <t>Oprava a udržování</t>
  </si>
  <si>
    <t>Náklady na reprezentaci</t>
  </si>
  <si>
    <t>Odpisy dlouhodobého majetku</t>
  </si>
  <si>
    <t>Náklady z drobného dlouhodobého majetku</t>
  </si>
  <si>
    <t>Ostatní náklady z činnosti</t>
  </si>
  <si>
    <t>Náklady celkem</t>
  </si>
  <si>
    <t>Výnosy z prodeje služeb</t>
  </si>
  <si>
    <t>Výnosy z pronájmu</t>
  </si>
  <si>
    <t>Čerpání fondů</t>
  </si>
  <si>
    <t>Ostatní výnosy z činnosti</t>
  </si>
  <si>
    <t>Výnosy celkem</t>
  </si>
  <si>
    <t>Výsledek hospodaření</t>
  </si>
  <si>
    <t>Závaznými ukazateli rozpočtu jsou skupiny syntetických účtů</t>
  </si>
  <si>
    <t>Část I.</t>
  </si>
  <si>
    <t>Zákldaní předpoklady, z kterých se vycházelo při sestavení výhledu:</t>
  </si>
  <si>
    <t>Rozpočet na rok 2025 vycházel z informací dostupných ke dni sestavení.</t>
  </si>
  <si>
    <t>Část II.</t>
  </si>
  <si>
    <t>Další významné skutečnosti:</t>
  </si>
  <si>
    <t>Další významné skutečnosti nejsou</t>
  </si>
  <si>
    <t>Rozpočet 2026</t>
  </si>
  <si>
    <t>Ostatní služby - ONIV MŠMT - Plavání</t>
  </si>
  <si>
    <t>Daň z příjmů, daň z úroků</t>
  </si>
  <si>
    <t>Výnosy vybraných místních institucí z transferů - MČ</t>
  </si>
  <si>
    <t>Výnosy vybraných místních institucí z transferů - OPJAK</t>
  </si>
  <si>
    <t>Platy pedagogů</t>
  </si>
  <si>
    <t>Platy nepedagogů</t>
  </si>
  <si>
    <t>Zákonné soc.pojištění nepedagogů</t>
  </si>
  <si>
    <t>Jiné soc.pojištění - nepedagogů</t>
  </si>
  <si>
    <t>Platy z OPJAK</t>
  </si>
  <si>
    <t>Zákonné soc.pojištění z OPJAK</t>
  </si>
  <si>
    <t>Jiné soc.pojištění - OPJAK</t>
  </si>
  <si>
    <t>Spotřeba energií</t>
  </si>
  <si>
    <t>Zákonné sociální pojištění</t>
  </si>
  <si>
    <t>Jiné sociální pojištění</t>
  </si>
  <si>
    <t>Zákonné soc.náklady - nepedagogů</t>
  </si>
  <si>
    <t>Zákonné soc.náklady - OPJAK</t>
  </si>
  <si>
    <t>Zákonné sociální náklady</t>
  </si>
  <si>
    <t>Jiné daně a poplatky</t>
  </si>
  <si>
    <t xml:space="preserve"> na rok 2026</t>
  </si>
  <si>
    <t>ROZPOČET_2026</t>
  </si>
  <si>
    <t>Mzdové náklady, OON</t>
  </si>
  <si>
    <t>DPH, ostatní náklady z činnosti</t>
  </si>
  <si>
    <t>Daň z příjmu, bankovní poplatky</t>
  </si>
  <si>
    <t>Zisk VHČ</t>
  </si>
  <si>
    <t>Ing. Radek Ivanov, ekonom školy a Mgr. Tomáš Titěra, ekonomický konzultant</t>
  </si>
  <si>
    <t xml:space="preserve"> ROZPOČET ZŠ KUNRATICE, Předškolní 420/5, 148 00 Praha 4 na rok 2026</t>
  </si>
  <si>
    <t>Výnosy vybraných místních institucí z transferů - MŠMT</t>
  </si>
  <si>
    <t>V roce 2024 při tvorbě rozpočtu pro rok 2025 nebyl znám celkový rozpočet z UZ -33353 na nepedagogické pracovníky.</t>
  </si>
  <si>
    <t>Zákonné soc.pojištění pedagogů z MŠMT</t>
  </si>
  <si>
    <t>Jiné soc.pojištění - pedagogů z MŠMT</t>
  </si>
  <si>
    <t>Zákonné soc.náklady - pedagogů z MŠMT</t>
  </si>
  <si>
    <t>Zákonné soc.náklady -ochranné pomůcky, vzdělávání</t>
  </si>
  <si>
    <t>12.12.2025 v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</si>
</sst>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3" borderId="4" xfId="0" applyFont="1" applyFill="1" applyBorder="1"/>
    <xf numFmtId="0" fontId="0" fillId="0" borderId="2" xfId="0" applyBorder="1"/>
    <xf numFmtId="0" fontId="2" fillId="2" borderId="5" xfId="0" applyFont="1" applyFill="1" applyBorder="1"/>
    <xf numFmtId="0" fontId="0" fillId="0" borderId="6" xfId="0" applyBorder="1"/>
    <xf numFmtId="0" fontId="0" fillId="0" borderId="7" xfId="0" applyBorder="1"/>
    <xf numFmtId="3" fontId="4" fillId="0" borderId="0" xfId="0" applyNumberFormat="1" applyFont="1"/>
    <xf numFmtId="3" fontId="2" fillId="2" borderId="5" xfId="0" applyNumberFormat="1" applyFont="1" applyFill="1" applyBorder="1"/>
    <xf numFmtId="3" fontId="0" fillId="0" borderId="2" xfId="0" applyNumberFormat="1" applyBorder="1"/>
    <xf numFmtId="3" fontId="0" fillId="0" borderId="8" xfId="0" applyNumberFormat="1" applyBorder="1"/>
    <xf numFmtId="3" fontId="2" fillId="3" borderId="4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2" fillId="0" borderId="2" xfId="0" applyNumberFormat="1" applyFont="1" applyBorder="1" applyAlignment="1">
      <alignment horizontal="center"/>
    </xf>
    <xf numFmtId="3" fontId="0" fillId="0" borderId="10" xfId="0" applyNumberFormat="1" applyBorder="1"/>
    <xf numFmtId="0" fontId="4" fillId="0" borderId="0" xfId="0" applyFont="1"/>
    <xf numFmtId="0" fontId="2" fillId="2" borderId="9" xfId="0" applyFont="1" applyFill="1" applyBorder="1"/>
    <xf numFmtId="3" fontId="2" fillId="2" borderId="9" xfId="0" applyNumberFormat="1" applyFont="1" applyFill="1" applyBorder="1"/>
    <xf numFmtId="3" fontId="0" fillId="0" borderId="0" xfId="0" applyNumberFormat="1"/>
    <xf numFmtId="3" fontId="0" fillId="2" borderId="11" xfId="0" applyNumberFormat="1" applyFill="1" applyBorder="1" applyAlignment="1">
      <alignment horizontal="centerContinuous" vertical="center"/>
    </xf>
    <xf numFmtId="3" fontId="0" fillId="2" borderId="12" xfId="0" applyNumberFormat="1" applyFill="1" applyBorder="1" applyAlignment="1">
      <alignment horizontal="centerContinuous" vertical="center"/>
    </xf>
    <xf numFmtId="0" fontId="2" fillId="0" borderId="0" xfId="0" applyFont="1"/>
    <xf numFmtId="3" fontId="2" fillId="2" borderId="6" xfId="0" applyNumberFormat="1" applyFont="1" applyFill="1" applyBorder="1" applyAlignment="1">
      <alignment horizontal="centerContinuous" vertical="center"/>
    </xf>
    <xf numFmtId="3" fontId="2" fillId="2" borderId="8" xfId="0" applyNumberFormat="1" applyFont="1" applyFill="1" applyBorder="1" applyAlignment="1">
      <alignment horizontal="centerContinuous" vertical="center"/>
    </xf>
    <xf numFmtId="0" fontId="0" fillId="3" borderId="7" xfId="0" applyFill="1" applyBorder="1"/>
    <xf numFmtId="0" fontId="5" fillId="3" borderId="5" xfId="0" applyFont="1" applyFill="1" applyBorder="1"/>
    <xf numFmtId="3" fontId="0" fillId="0" borderId="13" xfId="0" applyNumberFormat="1" applyBorder="1"/>
    <xf numFmtId="3" fontId="5" fillId="3" borderId="14" xfId="0" applyNumberFormat="1" applyFont="1" applyFill="1" applyBorder="1"/>
    <xf numFmtId="3" fontId="5" fillId="3" borderId="15" xfId="0" applyNumberFormat="1" applyFont="1" applyFill="1" applyBorder="1"/>
    <xf numFmtId="0" fontId="5" fillId="3" borderId="10" xfId="0" applyFont="1" applyFill="1" applyBorder="1"/>
    <xf numFmtId="0" fontId="0" fillId="0" borderId="16" xfId="0" applyBorder="1"/>
    <xf numFmtId="0" fontId="0" fillId="0" borderId="9" xfId="0" applyBorder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2" xfId="0" applyFill="1" applyBorder="1"/>
    <xf numFmtId="0" fontId="5" fillId="4" borderId="2" xfId="0" applyFont="1" applyFill="1" applyBorder="1"/>
    <xf numFmtId="0" fontId="0" fillId="4" borderId="5" xfId="0" applyFill="1" applyBorder="1"/>
    <xf numFmtId="0" fontId="6" fillId="0" borderId="11" xfId="0" applyFont="1" applyBorder="1"/>
    <xf numFmtId="0" fontId="6" fillId="0" borderId="17" xfId="0" applyFont="1" applyBorder="1"/>
    <xf numFmtId="3" fontId="7" fillId="0" borderId="17" xfId="0" applyNumberFormat="1" applyFont="1" applyBorder="1"/>
    <xf numFmtId="3" fontId="7" fillId="0" borderId="12" xfId="0" applyNumberFormat="1" applyFont="1" applyBorder="1"/>
    <xf numFmtId="0" fontId="7" fillId="0" borderId="18" xfId="0" applyFont="1" applyBorder="1"/>
    <xf numFmtId="0" fontId="7" fillId="0" borderId="19" xfId="0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3" fontId="7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0" fillId="0" borderId="21" xfId="0" applyBorder="1"/>
    <xf numFmtId="3" fontId="0" fillId="0" borderId="9" xfId="0" applyNumberFormat="1" applyBorder="1"/>
    <xf numFmtId="0" fontId="0" fillId="3" borderId="1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Border="1"/>
    <xf numFmtId="0" fontId="0" fillId="0" borderId="18" xfId="0" applyBorder="1"/>
    <xf numFmtId="0" fontId="0" fillId="0" borderId="22" xfId="0" applyBorder="1"/>
    <xf numFmtId="0" fontId="8" fillId="3" borderId="7" xfId="0" applyFont="1" applyFill="1" applyBorder="1" applyAlignment="1">
      <alignment horizontal="center"/>
    </xf>
    <xf numFmtId="3" fontId="0" fillId="0" borderId="15" xfId="0" applyNumberForma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1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0" borderId="8" xfId="0" applyBorder="1"/>
    <xf numFmtId="1" fontId="0" fillId="0" borderId="16" xfId="0" applyNumberFormat="1" applyBorder="1"/>
    <xf numFmtId="1" fontId="0" fillId="0" borderId="13" xfId="0" applyNumberFormat="1" applyBorder="1"/>
    <xf numFmtId="3" fontId="2" fillId="4" borderId="13" xfId="0" applyNumberFormat="1" applyFont="1" applyFill="1" applyBorder="1"/>
    <xf numFmtId="3" fontId="2" fillId="4" borderId="10" xfId="0" applyNumberFormat="1" applyFont="1" applyFill="1" applyBorder="1"/>
    <xf numFmtId="3" fontId="0" fillId="0" borderId="27" xfId="0" applyNumberFormat="1" applyBorder="1"/>
    <xf numFmtId="0" fontId="2" fillId="0" borderId="0" xfId="0" applyFont="1" applyAlignment="1">
      <alignment vertical="top"/>
    </xf>
    <xf numFmtId="3" fontId="0" fillId="2" borderId="17" xfId="0" applyNumberFormat="1" applyFill="1" applyBorder="1" applyAlignment="1">
      <alignment horizontal="centerContinuous" vertical="center"/>
    </xf>
    <xf numFmtId="3" fontId="2" fillId="2" borderId="0" xfId="0" applyNumberFormat="1" applyFont="1" applyFill="1" applyAlignment="1">
      <alignment horizontal="centerContinuous" vertical="center"/>
    </xf>
    <xf numFmtId="0" fontId="5" fillId="3" borderId="27" xfId="0" applyFont="1" applyFill="1" applyBorder="1"/>
    <xf numFmtId="3" fontId="2" fillId="4" borderId="27" xfId="0" applyNumberFormat="1" applyFont="1" applyFill="1" applyBorder="1"/>
    <xf numFmtId="3" fontId="5" fillId="3" borderId="31" xfId="0" applyNumberFormat="1" applyFont="1" applyFill="1" applyBorder="1"/>
    <xf numFmtId="0" fontId="0" fillId="5" borderId="2" xfId="0" applyFill="1" applyBorder="1"/>
    <xf numFmtId="0" fontId="0" fillId="6" borderId="2" xfId="0" applyFill="1" applyBorder="1"/>
    <xf numFmtId="3" fontId="5" fillId="3" borderId="32" xfId="0" applyNumberFormat="1" applyFont="1" applyFill="1" applyBorder="1"/>
    <xf numFmtId="0" fontId="0" fillId="0" borderId="0" xfId="0" applyAlignment="1">
      <alignment horizontal="center" wrapText="1"/>
    </xf>
    <xf numFmtId="3" fontId="0" fillId="0" borderId="28" xfId="0" applyNumberFormat="1" applyBorder="1" applyAlignment="1">
      <alignment horizontal="right" vertical="center"/>
    </xf>
    <xf numFmtId="3" fontId="0" fillId="0" borderId="29" xfId="0" applyNumberFormat="1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 wrapText="1"/>
    </xf>
    <xf numFmtId="3" fontId="0" fillId="0" borderId="29" xfId="0" applyNumberFormat="1" applyBorder="1" applyAlignment="1">
      <alignment horizontal="right" vertical="center" wrapText="1"/>
    </xf>
    <xf numFmtId="3" fontId="0" fillId="0" borderId="30" xfId="0" applyNumberForma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10" zoomScaleNormal="100" workbookViewId="0">
      <selection activeCell="D26" sqref="D26"/>
    </sheetView>
  </sheetViews>
  <sheetFormatPr defaultRowHeight="15" x14ac:dyDescent="0.25"/>
  <cols>
    <col min="1" max="1" width="9.140625" customWidth="1"/>
    <col min="2" max="2" width="67.7109375" customWidth="1"/>
    <col min="3" max="4" width="17.5703125" customWidth="1"/>
  </cols>
  <sheetData>
    <row r="1" spans="1:4" ht="18.75" x14ac:dyDescent="0.3">
      <c r="A1" s="51"/>
      <c r="B1" s="2" t="s">
        <v>8</v>
      </c>
      <c r="C1" s="11" t="s">
        <v>9</v>
      </c>
      <c r="D1" s="11" t="s">
        <v>9</v>
      </c>
    </row>
    <row r="2" spans="1:4" ht="16.5" thickBot="1" x14ac:dyDescent="0.3">
      <c r="A2" s="64" t="s">
        <v>1</v>
      </c>
      <c r="B2" s="24" t="s">
        <v>60</v>
      </c>
      <c r="C2" s="54" t="s">
        <v>10</v>
      </c>
      <c r="D2" s="54" t="s">
        <v>61</v>
      </c>
    </row>
    <row r="3" spans="1:4" x14ac:dyDescent="0.25">
      <c r="A3" s="66">
        <v>501</v>
      </c>
      <c r="B3" s="63" t="s">
        <v>20</v>
      </c>
      <c r="C3" s="70">
        <v>720000</v>
      </c>
      <c r="D3" s="71">
        <v>570000</v>
      </c>
    </row>
    <row r="4" spans="1:4" x14ac:dyDescent="0.25">
      <c r="A4" s="67">
        <v>502</v>
      </c>
      <c r="B4" s="59" t="s">
        <v>53</v>
      </c>
      <c r="C4" s="26">
        <v>680000</v>
      </c>
      <c r="D4" s="14">
        <f>419000</f>
        <v>419000</v>
      </c>
    </row>
    <row r="5" spans="1:4" x14ac:dyDescent="0.25">
      <c r="A5" s="67">
        <v>511</v>
      </c>
      <c r="B5" s="59" t="s">
        <v>11</v>
      </c>
      <c r="C5" s="26">
        <v>90000</v>
      </c>
      <c r="D5" s="14">
        <v>67000</v>
      </c>
    </row>
    <row r="6" spans="1:4" x14ac:dyDescent="0.25">
      <c r="A6" s="67">
        <v>512</v>
      </c>
      <c r="B6" s="59" t="s">
        <v>2</v>
      </c>
      <c r="C6" s="26">
        <v>1000</v>
      </c>
      <c r="D6" s="14">
        <v>1000</v>
      </c>
    </row>
    <row r="7" spans="1:4" x14ac:dyDescent="0.25">
      <c r="A7" s="67">
        <v>513</v>
      </c>
      <c r="B7" s="59" t="s">
        <v>23</v>
      </c>
      <c r="C7" s="26">
        <v>5000</v>
      </c>
      <c r="D7" s="14">
        <v>20000</v>
      </c>
    </row>
    <row r="8" spans="1:4" x14ac:dyDescent="0.25">
      <c r="A8" s="67">
        <v>518</v>
      </c>
      <c r="B8" s="59" t="s">
        <v>3</v>
      </c>
      <c r="C8" s="26">
        <v>347000</v>
      </c>
      <c r="D8" s="14">
        <v>556000</v>
      </c>
    </row>
    <row r="9" spans="1:4" x14ac:dyDescent="0.25">
      <c r="A9" s="67">
        <v>521</v>
      </c>
      <c r="B9" s="59" t="s">
        <v>62</v>
      </c>
      <c r="C9" s="26">
        <v>1250000</v>
      </c>
      <c r="D9" s="14">
        <v>1675000</v>
      </c>
    </row>
    <row r="10" spans="1:4" x14ac:dyDescent="0.25">
      <c r="A10" s="67">
        <v>524</v>
      </c>
      <c r="B10" s="59" t="s">
        <v>54</v>
      </c>
      <c r="C10" s="26">
        <f>113000+299000</f>
        <v>412000</v>
      </c>
      <c r="D10" s="14">
        <v>583000</v>
      </c>
    </row>
    <row r="11" spans="1:4" x14ac:dyDescent="0.25">
      <c r="A11" s="67">
        <v>525</v>
      </c>
      <c r="B11" s="59" t="s">
        <v>55</v>
      </c>
      <c r="C11" s="26">
        <v>0</v>
      </c>
      <c r="D11" s="14">
        <f>D9*0.0028</f>
        <v>4690</v>
      </c>
    </row>
    <row r="12" spans="1:4" x14ac:dyDescent="0.25">
      <c r="A12" s="67">
        <v>527</v>
      </c>
      <c r="B12" s="59" t="s">
        <v>58</v>
      </c>
      <c r="C12" s="26">
        <v>22500</v>
      </c>
      <c r="D12" s="14">
        <f>D9*0.01</f>
        <v>16750</v>
      </c>
    </row>
    <row r="13" spans="1:4" x14ac:dyDescent="0.25">
      <c r="A13" s="67">
        <v>549</v>
      </c>
      <c r="B13" s="59" t="s">
        <v>63</v>
      </c>
      <c r="C13" s="26">
        <v>70000</v>
      </c>
      <c r="D13" s="14">
        <f>158913/9*12</f>
        <v>211884</v>
      </c>
    </row>
    <row r="14" spans="1:4" ht="15.75" thickBot="1" x14ac:dyDescent="0.3">
      <c r="A14" s="68">
        <v>591</v>
      </c>
      <c r="B14" s="60" t="s">
        <v>64</v>
      </c>
      <c r="C14" s="69">
        <v>1000</v>
      </c>
      <c r="D14" s="65">
        <f>84860/9*12</f>
        <v>113146.66666666666</v>
      </c>
    </row>
    <row r="15" spans="1:4" ht="15.75" thickBot="1" x14ac:dyDescent="0.3">
      <c r="A15" s="24"/>
      <c r="B15" s="49" t="s">
        <v>12</v>
      </c>
      <c r="C15" s="55">
        <f>SUM(C3:C14)</f>
        <v>3598500</v>
      </c>
      <c r="D15" s="55">
        <f>SUM(D3:D14)</f>
        <v>4237470.666666667</v>
      </c>
    </row>
    <row r="16" spans="1:4" ht="15.75" thickBot="1" x14ac:dyDescent="0.3">
      <c r="A16" s="24"/>
      <c r="B16" s="5"/>
      <c r="C16" s="10"/>
      <c r="D16" s="10"/>
    </row>
    <row r="17" spans="1:7" ht="18.75" x14ac:dyDescent="0.3">
      <c r="A17" s="24"/>
      <c r="B17" s="2" t="s">
        <v>13</v>
      </c>
      <c r="C17" s="11" t="s">
        <v>9</v>
      </c>
      <c r="D17" s="11" t="s">
        <v>9</v>
      </c>
    </row>
    <row r="18" spans="1:7" ht="15.75" thickBot="1" x14ac:dyDescent="0.3">
      <c r="A18" s="58"/>
      <c r="B18" s="24"/>
      <c r="C18" s="54" t="s">
        <v>10</v>
      </c>
      <c r="D18" s="54" t="s">
        <v>61</v>
      </c>
    </row>
    <row r="19" spans="1:7" x14ac:dyDescent="0.25">
      <c r="A19" s="52">
        <v>602</v>
      </c>
      <c r="B19" s="56" t="s">
        <v>28</v>
      </c>
      <c r="C19" s="57">
        <v>1550000</v>
      </c>
      <c r="D19" s="57">
        <v>1551000</v>
      </c>
      <c r="G19" s="18"/>
    </row>
    <row r="20" spans="1:7" x14ac:dyDescent="0.25">
      <c r="A20" s="53">
        <v>603</v>
      </c>
      <c r="B20" s="30" t="s">
        <v>29</v>
      </c>
      <c r="C20" s="9">
        <v>2700000</v>
      </c>
      <c r="D20" s="9">
        <v>3266000</v>
      </c>
      <c r="G20" s="18"/>
    </row>
    <row r="21" spans="1:7" x14ac:dyDescent="0.25">
      <c r="A21" s="53">
        <v>649</v>
      </c>
      <c r="B21" s="30" t="s">
        <v>31</v>
      </c>
      <c r="C21" s="9">
        <v>0</v>
      </c>
      <c r="D21" s="9">
        <v>24000</v>
      </c>
    </row>
    <row r="22" spans="1:7" ht="15.75" thickBot="1" x14ac:dyDescent="0.3">
      <c r="A22" s="53">
        <v>662</v>
      </c>
      <c r="B22" s="30" t="s">
        <v>14</v>
      </c>
      <c r="C22" s="9">
        <v>1000</v>
      </c>
      <c r="D22" s="9">
        <v>1000</v>
      </c>
    </row>
    <row r="23" spans="1:7" x14ac:dyDescent="0.25">
      <c r="A23" s="50"/>
      <c r="B23" s="16" t="s">
        <v>12</v>
      </c>
      <c r="C23" s="17">
        <f>SUM(C19:C22)</f>
        <v>4251000</v>
      </c>
      <c r="D23" s="17">
        <f>SUM(D19:D22)</f>
        <v>4842000</v>
      </c>
      <c r="E23" s="18"/>
    </row>
    <row r="24" spans="1:7" x14ac:dyDescent="0.25">
      <c r="A24" s="24"/>
      <c r="B24" s="6"/>
      <c r="C24" s="12"/>
      <c r="D24" s="12"/>
    </row>
    <row r="25" spans="1:7" x14ac:dyDescent="0.25">
      <c r="A25" s="24"/>
      <c r="B25" s="6"/>
      <c r="C25" s="13" t="s">
        <v>65</v>
      </c>
      <c r="D25" s="13" t="s">
        <v>65</v>
      </c>
    </row>
    <row r="26" spans="1:7" ht="15.75" thickBot="1" x14ac:dyDescent="0.3">
      <c r="A26" s="58"/>
      <c r="B26" s="4" t="s">
        <v>15</v>
      </c>
      <c r="C26" s="8">
        <f>C23-C15</f>
        <v>652500</v>
      </c>
      <c r="D26" s="8">
        <f>D23-D15</f>
        <v>604529.33333333302</v>
      </c>
    </row>
    <row r="27" spans="1:7" x14ac:dyDescent="0.25">
      <c r="A27" s="15"/>
      <c r="C27" s="7"/>
      <c r="D27" s="7"/>
    </row>
    <row r="28" spans="1:7" x14ac:dyDescent="0.25">
      <c r="A28" t="s">
        <v>16</v>
      </c>
    </row>
    <row r="30" spans="1:7" x14ac:dyDescent="0.25">
      <c r="B30" t="s">
        <v>4</v>
      </c>
      <c r="C30" t="s">
        <v>74</v>
      </c>
    </row>
    <row r="31" spans="1:7" ht="48" customHeight="1" x14ac:dyDescent="0.25">
      <c r="A31" s="21"/>
      <c r="B31" s="78" t="s">
        <v>5</v>
      </c>
      <c r="C31" s="87" t="s">
        <v>66</v>
      </c>
      <c r="D31" s="87"/>
    </row>
    <row r="32" spans="1:7" x14ac:dyDescent="0.25">
      <c r="A32" s="21"/>
      <c r="B32" s="21" t="s">
        <v>6</v>
      </c>
      <c r="C32" t="s">
        <v>7</v>
      </c>
    </row>
  </sheetData>
  <mergeCells count="1">
    <mergeCell ref="C31:D31"/>
  </mergeCells>
  <pageMargins left="0.25" right="0.25" top="0.75" bottom="0.75" header="0.3" footer="0.3"/>
  <pageSetup paperSize="9" scale="88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31" zoomScaleNormal="100" workbookViewId="0">
      <selection activeCell="C49" sqref="C49"/>
    </sheetView>
  </sheetViews>
  <sheetFormatPr defaultColWidth="9.140625" defaultRowHeight="15" x14ac:dyDescent="0.25"/>
  <cols>
    <col min="2" max="2" width="66.42578125" customWidth="1"/>
    <col min="3" max="6" width="17.140625" customWidth="1"/>
  </cols>
  <sheetData>
    <row r="1" spans="1:6" ht="18.75" x14ac:dyDescent="0.25">
      <c r="B1" s="1" t="s">
        <v>67</v>
      </c>
    </row>
    <row r="2" spans="1:6" ht="19.5" thickBot="1" x14ac:dyDescent="0.3">
      <c r="A2" s="1"/>
      <c r="B2" s="1"/>
      <c r="C2" s="48"/>
      <c r="D2" s="48"/>
      <c r="E2" s="48"/>
      <c r="F2" s="48" t="s">
        <v>17</v>
      </c>
    </row>
    <row r="3" spans="1:6" ht="18.75" x14ac:dyDescent="0.3">
      <c r="A3" s="32"/>
      <c r="B3" s="2"/>
      <c r="C3" s="79"/>
      <c r="D3" s="20"/>
      <c r="E3" s="19"/>
      <c r="F3" s="20"/>
    </row>
    <row r="4" spans="1:6" ht="15.75" thickBot="1" x14ac:dyDescent="0.3">
      <c r="A4" s="33" t="s">
        <v>1</v>
      </c>
      <c r="B4" s="24"/>
      <c r="C4" s="80" t="s">
        <v>0</v>
      </c>
      <c r="D4" s="23"/>
      <c r="E4" s="22" t="s">
        <v>41</v>
      </c>
      <c r="F4" s="23"/>
    </row>
    <row r="5" spans="1:6" ht="15.75" thickBot="1" x14ac:dyDescent="0.3">
      <c r="A5" s="34"/>
      <c r="B5" s="36" t="s">
        <v>18</v>
      </c>
      <c r="C5" s="81" t="s">
        <v>19</v>
      </c>
      <c r="D5" s="29" t="s">
        <v>9</v>
      </c>
      <c r="E5" s="29" t="s">
        <v>19</v>
      </c>
      <c r="F5" s="29" t="s">
        <v>9</v>
      </c>
    </row>
    <row r="6" spans="1:6" x14ac:dyDescent="0.25">
      <c r="A6" s="31">
        <v>501</v>
      </c>
      <c r="B6" s="3" t="s">
        <v>20</v>
      </c>
      <c r="C6" s="77">
        <v>4385</v>
      </c>
      <c r="D6" s="14">
        <v>720</v>
      </c>
      <c r="E6" s="26">
        <f>4645+50+5</f>
        <v>4700</v>
      </c>
      <c r="F6" s="14">
        <v>570</v>
      </c>
    </row>
    <row r="7" spans="1:6" x14ac:dyDescent="0.25">
      <c r="A7" s="3">
        <v>502</v>
      </c>
      <c r="B7" s="3" t="s">
        <v>21</v>
      </c>
      <c r="C7" s="77">
        <v>2400</v>
      </c>
      <c r="D7" s="14">
        <v>680</v>
      </c>
      <c r="E7" s="26">
        <v>2200</v>
      </c>
      <c r="F7" s="14">
        <v>419</v>
      </c>
    </row>
    <row r="8" spans="1:6" x14ac:dyDescent="0.25">
      <c r="A8" s="3">
        <v>511</v>
      </c>
      <c r="B8" s="3" t="s">
        <v>22</v>
      </c>
      <c r="C8" s="77">
        <v>350</v>
      </c>
      <c r="D8" s="14">
        <v>90</v>
      </c>
      <c r="E8" s="26">
        <v>350</v>
      </c>
      <c r="F8" s="14">
        <v>66.666666666666671</v>
      </c>
    </row>
    <row r="9" spans="1:6" x14ac:dyDescent="0.25">
      <c r="A9" s="3">
        <v>512</v>
      </c>
      <c r="B9" s="3" t="s">
        <v>2</v>
      </c>
      <c r="C9" s="77">
        <v>70</v>
      </c>
      <c r="D9" s="14">
        <v>1</v>
      </c>
      <c r="E9" s="26">
        <f>85+5</f>
        <v>90</v>
      </c>
      <c r="F9" s="14">
        <v>1</v>
      </c>
    </row>
    <row r="10" spans="1:6" x14ac:dyDescent="0.25">
      <c r="A10" s="3">
        <v>513</v>
      </c>
      <c r="B10" s="3" t="s">
        <v>23</v>
      </c>
      <c r="C10" s="77">
        <v>5</v>
      </c>
      <c r="D10" s="14">
        <v>5</v>
      </c>
      <c r="E10" s="26">
        <v>5</v>
      </c>
      <c r="F10" s="14">
        <v>20</v>
      </c>
    </row>
    <row r="11" spans="1:6" x14ac:dyDescent="0.25">
      <c r="A11" s="3">
        <v>518</v>
      </c>
      <c r="B11" s="3" t="s">
        <v>3</v>
      </c>
      <c r="C11" s="77">
        <v>3804</v>
      </c>
      <c r="D11" s="14">
        <v>347</v>
      </c>
      <c r="E11" s="26">
        <f>8528.67+38.26</f>
        <v>8566.93</v>
      </c>
      <c r="F11" s="14">
        <v>556</v>
      </c>
    </row>
    <row r="12" spans="1:6" x14ac:dyDescent="0.25">
      <c r="A12" s="3">
        <v>518</v>
      </c>
      <c r="B12" s="84" t="s">
        <v>42</v>
      </c>
      <c r="C12" s="77"/>
      <c r="D12" s="14"/>
      <c r="E12" s="26">
        <v>288</v>
      </c>
      <c r="F12" s="14"/>
    </row>
    <row r="13" spans="1:6" x14ac:dyDescent="0.25">
      <c r="A13" s="3">
        <v>521</v>
      </c>
      <c r="B13" s="84" t="s">
        <v>46</v>
      </c>
      <c r="C13" s="88">
        <v>56396</v>
      </c>
      <c r="D13" s="14"/>
      <c r="E13" s="74">
        <v>55274.265440000003</v>
      </c>
      <c r="F13" s="72"/>
    </row>
    <row r="14" spans="1:6" x14ac:dyDescent="0.25">
      <c r="A14" s="3">
        <v>521</v>
      </c>
      <c r="B14" s="3" t="s">
        <v>47</v>
      </c>
      <c r="C14" s="89"/>
      <c r="D14" s="61">
        <v>1250</v>
      </c>
      <c r="E14" s="74">
        <v>8200</v>
      </c>
      <c r="F14" s="14">
        <v>1675</v>
      </c>
    </row>
    <row r="15" spans="1:6" x14ac:dyDescent="0.25">
      <c r="A15" s="3">
        <v>521</v>
      </c>
      <c r="B15" s="85" t="s">
        <v>50</v>
      </c>
      <c r="C15" s="90"/>
      <c r="D15" s="61"/>
      <c r="E15" s="74">
        <v>540</v>
      </c>
      <c r="F15" s="14"/>
    </row>
    <row r="16" spans="1:6" x14ac:dyDescent="0.25">
      <c r="A16" s="3">
        <v>524</v>
      </c>
      <c r="B16" s="84" t="s">
        <v>70</v>
      </c>
      <c r="C16" s="88">
        <v>18569</v>
      </c>
      <c r="D16" s="61"/>
      <c r="E16" s="74">
        <v>19235.444373120001</v>
      </c>
      <c r="F16" s="72"/>
    </row>
    <row r="17" spans="1:6" x14ac:dyDescent="0.25">
      <c r="A17" s="3">
        <v>524</v>
      </c>
      <c r="B17" s="3" t="s">
        <v>48</v>
      </c>
      <c r="C17" s="89"/>
      <c r="D17" s="14">
        <v>412</v>
      </c>
      <c r="E17" s="74">
        <v>2853.6</v>
      </c>
      <c r="F17" s="73">
        <v>582.9</v>
      </c>
    </row>
    <row r="18" spans="1:6" x14ac:dyDescent="0.25">
      <c r="A18" s="3">
        <v>524</v>
      </c>
      <c r="B18" s="85" t="s">
        <v>51</v>
      </c>
      <c r="C18" s="90"/>
      <c r="D18" s="14"/>
      <c r="E18" s="74">
        <v>187.92</v>
      </c>
      <c r="F18" s="73"/>
    </row>
    <row r="19" spans="1:6" x14ac:dyDescent="0.25">
      <c r="A19" s="3">
        <v>525</v>
      </c>
      <c r="B19" s="84" t="s">
        <v>71</v>
      </c>
      <c r="C19" s="91">
        <v>132</v>
      </c>
      <c r="D19" s="14"/>
      <c r="E19" s="26">
        <v>154.76794323199999</v>
      </c>
      <c r="F19" s="73">
        <v>4.6900000000000004</v>
      </c>
    </row>
    <row r="20" spans="1:6" x14ac:dyDescent="0.25">
      <c r="A20" s="3">
        <v>525</v>
      </c>
      <c r="B20" s="3" t="s">
        <v>49</v>
      </c>
      <c r="C20" s="92"/>
      <c r="D20" s="14">
        <v>10</v>
      </c>
      <c r="E20" s="26">
        <f>22.96+1</f>
        <v>23.96</v>
      </c>
      <c r="F20" s="14"/>
    </row>
    <row r="21" spans="1:6" x14ac:dyDescent="0.25">
      <c r="A21" s="3">
        <v>525</v>
      </c>
      <c r="B21" s="85" t="s">
        <v>52</v>
      </c>
      <c r="C21" s="93"/>
      <c r="D21" s="14"/>
      <c r="E21" s="26">
        <v>1.512</v>
      </c>
      <c r="F21" s="14"/>
    </row>
    <row r="22" spans="1:6" x14ac:dyDescent="0.25">
      <c r="A22" s="3">
        <v>527</v>
      </c>
      <c r="B22" s="84" t="s">
        <v>72</v>
      </c>
      <c r="C22" s="88">
        <v>571</v>
      </c>
      <c r="D22" s="14"/>
      <c r="E22" s="26">
        <f>552.7426544+50</f>
        <v>602.74265439999999</v>
      </c>
      <c r="F22" s="14"/>
    </row>
    <row r="23" spans="1:6" x14ac:dyDescent="0.25">
      <c r="A23" s="3">
        <v>527</v>
      </c>
      <c r="B23" s="3" t="s">
        <v>56</v>
      </c>
      <c r="C23" s="89"/>
      <c r="D23" s="14">
        <v>13</v>
      </c>
      <c r="E23" s="26">
        <v>84</v>
      </c>
      <c r="F23" s="14">
        <v>16.75</v>
      </c>
    </row>
    <row r="24" spans="1:6" x14ac:dyDescent="0.25">
      <c r="A24" s="3">
        <v>527</v>
      </c>
      <c r="B24" s="85" t="s">
        <v>57</v>
      </c>
      <c r="C24" s="90"/>
      <c r="D24" s="14"/>
      <c r="E24" s="26">
        <v>1.8792</v>
      </c>
      <c r="F24" s="14"/>
    </row>
    <row r="25" spans="1:6" x14ac:dyDescent="0.25">
      <c r="A25" s="3">
        <v>527</v>
      </c>
      <c r="B25" s="3" t="s">
        <v>73</v>
      </c>
      <c r="C25" s="77"/>
      <c r="D25" s="14"/>
      <c r="E25" s="26">
        <v>256.89999999999998</v>
      </c>
      <c r="F25" s="14"/>
    </row>
    <row r="26" spans="1:6" x14ac:dyDescent="0.25">
      <c r="A26" s="3">
        <v>538</v>
      </c>
      <c r="B26" s="3" t="s">
        <v>59</v>
      </c>
      <c r="C26" s="77"/>
      <c r="D26" s="14"/>
      <c r="E26" s="26">
        <v>90</v>
      </c>
      <c r="F26" s="14"/>
    </row>
    <row r="27" spans="1:6" x14ac:dyDescent="0.25">
      <c r="A27" s="3">
        <v>551</v>
      </c>
      <c r="B27" s="3" t="s">
        <v>24</v>
      </c>
      <c r="C27" s="77">
        <v>400</v>
      </c>
      <c r="D27" s="14"/>
      <c r="E27" s="26">
        <v>497</v>
      </c>
      <c r="F27" s="14"/>
    </row>
    <row r="28" spans="1:6" x14ac:dyDescent="0.25">
      <c r="A28" s="3">
        <v>558</v>
      </c>
      <c r="B28" s="3" t="s">
        <v>25</v>
      </c>
      <c r="C28" s="77">
        <v>190</v>
      </c>
      <c r="D28" s="14">
        <v>0</v>
      </c>
      <c r="E28" s="26">
        <f>698.479+4.521</f>
        <v>703</v>
      </c>
      <c r="F28" s="14">
        <v>0</v>
      </c>
    </row>
    <row r="29" spans="1:6" x14ac:dyDescent="0.25">
      <c r="A29" s="3">
        <v>549</v>
      </c>
      <c r="B29" s="3" t="s">
        <v>26</v>
      </c>
      <c r="C29" s="77">
        <v>60</v>
      </c>
      <c r="D29" s="14">
        <v>11</v>
      </c>
      <c r="E29" s="26">
        <v>600</v>
      </c>
      <c r="F29" s="14">
        <v>212</v>
      </c>
    </row>
    <row r="30" spans="1:6" x14ac:dyDescent="0.25">
      <c r="A30" s="3">
        <v>591</v>
      </c>
      <c r="B30" s="3" t="s">
        <v>43</v>
      </c>
      <c r="C30" s="77">
        <v>0</v>
      </c>
      <c r="D30" s="14">
        <v>60</v>
      </c>
      <c r="E30" s="26">
        <v>4</v>
      </c>
      <c r="F30" s="14">
        <v>113</v>
      </c>
    </row>
    <row r="31" spans="1:6" x14ac:dyDescent="0.25">
      <c r="A31" s="35"/>
      <c r="B31" s="36" t="s">
        <v>27</v>
      </c>
      <c r="C31" s="82">
        <f>SUM(C6:C30)</f>
        <v>87332</v>
      </c>
      <c r="D31" s="76">
        <f>SUM(D6:D30)</f>
        <v>3599</v>
      </c>
      <c r="E31" s="75">
        <f>SUM(E6:E30)</f>
        <v>105510.92161075202</v>
      </c>
      <c r="F31" s="76">
        <f>SUM(F6:F30)</f>
        <v>4237.0066666666671</v>
      </c>
    </row>
    <row r="32" spans="1:6" x14ac:dyDescent="0.25">
      <c r="A32" s="3">
        <v>602</v>
      </c>
      <c r="B32" s="3" t="s">
        <v>28</v>
      </c>
      <c r="C32" s="77">
        <v>3200</v>
      </c>
      <c r="D32" s="14">
        <v>2450</v>
      </c>
      <c r="E32" s="26">
        <v>6598</v>
      </c>
      <c r="F32" s="14">
        <v>1551</v>
      </c>
    </row>
    <row r="33" spans="1:6" x14ac:dyDescent="0.25">
      <c r="A33" s="3">
        <v>603</v>
      </c>
      <c r="B33" s="3" t="s">
        <v>29</v>
      </c>
      <c r="C33" s="77">
        <v>0</v>
      </c>
      <c r="D33" s="14">
        <v>1800</v>
      </c>
      <c r="E33" s="26">
        <v>0</v>
      </c>
      <c r="F33" s="14">
        <v>3266</v>
      </c>
    </row>
    <row r="34" spans="1:6" x14ac:dyDescent="0.25">
      <c r="A34" s="3">
        <v>648</v>
      </c>
      <c r="B34" s="3" t="s">
        <v>30</v>
      </c>
      <c r="C34" s="77">
        <v>400</v>
      </c>
      <c r="D34" s="14">
        <v>0</v>
      </c>
      <c r="E34" s="26">
        <v>425</v>
      </c>
      <c r="F34" s="14">
        <v>0</v>
      </c>
    </row>
    <row r="35" spans="1:6" x14ac:dyDescent="0.25">
      <c r="A35" s="3">
        <v>649</v>
      </c>
      <c r="B35" s="3" t="s">
        <v>31</v>
      </c>
      <c r="C35" s="77">
        <v>650</v>
      </c>
      <c r="D35" s="14">
        <v>0</v>
      </c>
      <c r="E35" s="26">
        <v>3957</v>
      </c>
      <c r="F35" s="14">
        <v>24</v>
      </c>
    </row>
    <row r="36" spans="1:6" x14ac:dyDescent="0.25">
      <c r="A36" s="3">
        <v>662</v>
      </c>
      <c r="B36" s="3" t="s">
        <v>14</v>
      </c>
      <c r="C36" s="77">
        <v>2</v>
      </c>
      <c r="D36" s="14">
        <v>1</v>
      </c>
      <c r="E36" s="26">
        <v>11</v>
      </c>
      <c r="F36" s="14">
        <v>1</v>
      </c>
    </row>
    <row r="37" spans="1:6" x14ac:dyDescent="0.25">
      <c r="A37" s="3">
        <v>672</v>
      </c>
      <c r="B37" s="3" t="s">
        <v>44</v>
      </c>
      <c r="C37" s="77">
        <v>6550</v>
      </c>
      <c r="D37" s="14">
        <v>0</v>
      </c>
      <c r="E37" s="26">
        <f>18377.4+148.043854400006+50</f>
        <v>18575.443854400008</v>
      </c>
      <c r="F37" s="14">
        <v>0</v>
      </c>
    </row>
    <row r="38" spans="1:6" x14ac:dyDescent="0.25">
      <c r="A38" s="3">
        <v>672</v>
      </c>
      <c r="B38" s="85" t="s">
        <v>45</v>
      </c>
      <c r="C38" s="88">
        <v>76530</v>
      </c>
      <c r="D38" s="14"/>
      <c r="E38" s="26">
        <v>992</v>
      </c>
      <c r="F38" s="14"/>
    </row>
    <row r="39" spans="1:6" x14ac:dyDescent="0.25">
      <c r="A39" s="3">
        <v>672</v>
      </c>
      <c r="B39" s="84" t="s">
        <v>68</v>
      </c>
      <c r="C39" s="90"/>
      <c r="D39" s="14">
        <v>0</v>
      </c>
      <c r="E39" s="26">
        <v>74952.477756352004</v>
      </c>
      <c r="F39" s="14">
        <v>0</v>
      </c>
    </row>
    <row r="40" spans="1:6" ht="15.75" thickBot="1" x14ac:dyDescent="0.3">
      <c r="A40" s="37"/>
      <c r="B40" s="36" t="s">
        <v>32</v>
      </c>
      <c r="C40" s="82">
        <f>SUM(C32:C38)</f>
        <v>87332</v>
      </c>
      <c r="D40" s="76">
        <f>SUM(D32:D39)</f>
        <v>4251</v>
      </c>
      <c r="E40" s="75">
        <f>SUM(E32:E39)</f>
        <v>105510.921610752</v>
      </c>
      <c r="F40" s="76">
        <f>SUM(F32:F39)</f>
        <v>4842</v>
      </c>
    </row>
    <row r="41" spans="1:6" ht="15.75" thickBot="1" x14ac:dyDescent="0.3">
      <c r="A41" s="62"/>
      <c r="B41" s="25" t="s">
        <v>33</v>
      </c>
      <c r="C41" s="83">
        <f>C40-C31</f>
        <v>0</v>
      </c>
      <c r="D41" s="28">
        <f>D40-D31</f>
        <v>652</v>
      </c>
      <c r="E41" s="27">
        <f>E40-E31</f>
        <v>0</v>
      </c>
      <c r="F41" s="86">
        <f>F40-F31</f>
        <v>604.99333333333288</v>
      </c>
    </row>
    <row r="42" spans="1:6" x14ac:dyDescent="0.25">
      <c r="A42" s="21" t="s">
        <v>34</v>
      </c>
      <c r="C42" s="18"/>
      <c r="D42" s="18"/>
      <c r="E42" s="18"/>
      <c r="F42" s="18"/>
    </row>
    <row r="43" spans="1:6" ht="15.75" thickBot="1" x14ac:dyDescent="0.3">
      <c r="A43" t="s">
        <v>69</v>
      </c>
      <c r="C43" s="18"/>
      <c r="D43" s="18"/>
      <c r="E43" s="18"/>
      <c r="F43" s="18"/>
    </row>
    <row r="44" spans="1:6" x14ac:dyDescent="0.25">
      <c r="A44" s="38" t="s">
        <v>35</v>
      </c>
      <c r="B44" s="39" t="s">
        <v>36</v>
      </c>
      <c r="C44" s="40"/>
      <c r="D44" s="41"/>
      <c r="E44" s="18"/>
      <c r="F44" s="18"/>
    </row>
    <row r="45" spans="1:6" ht="15.75" thickBot="1" x14ac:dyDescent="0.3">
      <c r="A45" s="42"/>
      <c r="B45" s="43" t="s">
        <v>37</v>
      </c>
      <c r="C45" s="44"/>
      <c r="D45" s="45"/>
      <c r="E45" s="18"/>
      <c r="F45" s="18"/>
    </row>
    <row r="46" spans="1:6" x14ac:dyDescent="0.25">
      <c r="A46" s="38" t="s">
        <v>38</v>
      </c>
      <c r="B46" s="39" t="s">
        <v>39</v>
      </c>
      <c r="C46" s="40"/>
      <c r="D46" s="41"/>
      <c r="E46" s="18"/>
      <c r="F46" s="18"/>
    </row>
    <row r="47" spans="1:6" ht="15.75" thickBot="1" x14ac:dyDescent="0.3">
      <c r="A47" s="42"/>
      <c r="B47" s="43" t="s">
        <v>40</v>
      </c>
      <c r="C47" s="44"/>
      <c r="D47" s="45"/>
      <c r="E47" s="18"/>
      <c r="F47" s="18"/>
    </row>
    <row r="48" spans="1:6" x14ac:dyDescent="0.25">
      <c r="A48" s="46"/>
      <c r="B48" s="46"/>
      <c r="C48" s="47"/>
      <c r="D48" s="47"/>
      <c r="E48" s="18"/>
      <c r="F48" s="18"/>
    </row>
    <row r="49" spans="2:6" x14ac:dyDescent="0.25">
      <c r="B49" t="s">
        <v>4</v>
      </c>
      <c r="C49" t="s">
        <v>74</v>
      </c>
      <c r="D49" s="18"/>
      <c r="E49" s="18"/>
      <c r="F49" s="18"/>
    </row>
    <row r="50" spans="2:6" x14ac:dyDescent="0.25">
      <c r="B50" s="21" t="s">
        <v>5</v>
      </c>
      <c r="C50" t="s">
        <v>66</v>
      </c>
      <c r="D50" s="18"/>
      <c r="E50" s="18"/>
      <c r="F50" s="18"/>
    </row>
    <row r="51" spans="2:6" x14ac:dyDescent="0.25">
      <c r="B51" s="21" t="s">
        <v>6</v>
      </c>
      <c r="C51" t="s">
        <v>7</v>
      </c>
      <c r="D51" s="18"/>
      <c r="E51" s="18"/>
      <c r="F51" s="18"/>
    </row>
    <row r="52" spans="2:6" x14ac:dyDescent="0.25">
      <c r="C52" s="18"/>
      <c r="D52" s="18"/>
      <c r="E52" s="18"/>
      <c r="F52" s="18"/>
    </row>
    <row r="53" spans="2:6" x14ac:dyDescent="0.25">
      <c r="C53" s="18"/>
      <c r="D53" s="18"/>
      <c r="E53" s="18"/>
      <c r="F53" s="18"/>
    </row>
    <row r="54" spans="2:6" x14ac:dyDescent="0.25">
      <c r="C54" s="18"/>
      <c r="D54" s="18"/>
      <c r="E54" s="18"/>
      <c r="F54" s="18"/>
    </row>
    <row r="55" spans="2:6" x14ac:dyDescent="0.25">
      <c r="C55" s="18"/>
      <c r="D55" s="18"/>
      <c r="E55" s="18"/>
      <c r="F55" s="18"/>
    </row>
    <row r="56" spans="2:6" x14ac:dyDescent="0.25">
      <c r="C56" s="18"/>
      <c r="D56" s="18"/>
    </row>
    <row r="57" spans="2:6" x14ac:dyDescent="0.25">
      <c r="C57" s="18"/>
      <c r="D57" s="18"/>
    </row>
    <row r="58" spans="2:6" x14ac:dyDescent="0.25">
      <c r="C58" s="18"/>
      <c r="D58" s="18"/>
    </row>
    <row r="59" spans="2:6" x14ac:dyDescent="0.25">
      <c r="C59" s="18"/>
      <c r="D59" s="18"/>
    </row>
    <row r="60" spans="2:6" x14ac:dyDescent="0.25">
      <c r="C60" s="18"/>
      <c r="D60" s="18"/>
    </row>
    <row r="61" spans="2:6" x14ac:dyDescent="0.25">
      <c r="C61" s="18"/>
      <c r="D61" s="18"/>
    </row>
    <row r="62" spans="2:6" x14ac:dyDescent="0.25">
      <c r="C62" s="18"/>
      <c r="D62" s="18"/>
    </row>
    <row r="63" spans="2:6" x14ac:dyDescent="0.25">
      <c r="C63" s="18"/>
      <c r="D63" s="18"/>
    </row>
    <row r="64" spans="2:6" x14ac:dyDescent="0.25">
      <c r="C64" s="18"/>
      <c r="D64" s="18"/>
    </row>
    <row r="65" spans="3:4" x14ac:dyDescent="0.25">
      <c r="C65" s="18"/>
      <c r="D65" s="18"/>
    </row>
    <row r="66" spans="3:4" x14ac:dyDescent="0.25">
      <c r="C66" s="18"/>
      <c r="D66" s="18"/>
    </row>
    <row r="67" spans="3:4" x14ac:dyDescent="0.25">
      <c r="C67" s="18"/>
      <c r="D67" s="18"/>
    </row>
    <row r="68" spans="3:4" x14ac:dyDescent="0.25">
      <c r="C68" s="18"/>
      <c r="D68" s="18"/>
    </row>
    <row r="69" spans="3:4" x14ac:dyDescent="0.25">
      <c r="C69" s="18"/>
      <c r="D69" s="18"/>
    </row>
    <row r="70" spans="3:4" x14ac:dyDescent="0.25">
      <c r="C70" s="18"/>
      <c r="D70" s="18"/>
    </row>
    <row r="71" spans="3:4" x14ac:dyDescent="0.25">
      <c r="C71" s="18"/>
      <c r="D71" s="18"/>
    </row>
    <row r="72" spans="3:4" x14ac:dyDescent="0.25">
      <c r="C72" s="18"/>
      <c r="D72" s="18"/>
    </row>
    <row r="73" spans="3:4" x14ac:dyDescent="0.25">
      <c r="C73" s="18"/>
      <c r="D73" s="18"/>
    </row>
    <row r="74" spans="3:4" x14ac:dyDescent="0.25">
      <c r="C74" s="18"/>
      <c r="D74" s="18"/>
    </row>
    <row r="75" spans="3:4" x14ac:dyDescent="0.25">
      <c r="C75" s="18"/>
      <c r="D75" s="18"/>
    </row>
    <row r="76" spans="3:4" x14ac:dyDescent="0.25">
      <c r="C76" s="18"/>
      <c r="D76" s="18"/>
    </row>
    <row r="77" spans="3:4" x14ac:dyDescent="0.25">
      <c r="C77" s="18"/>
      <c r="D77" s="18"/>
    </row>
    <row r="78" spans="3:4" x14ac:dyDescent="0.25">
      <c r="C78" s="18"/>
      <c r="D78" s="18"/>
    </row>
    <row r="79" spans="3:4" x14ac:dyDescent="0.25">
      <c r="C79" s="18"/>
      <c r="D79" s="18"/>
    </row>
    <row r="80" spans="3:4" x14ac:dyDescent="0.25">
      <c r="C80" s="18"/>
      <c r="D80" s="18"/>
    </row>
    <row r="81" spans="3:4" x14ac:dyDescent="0.25">
      <c r="C81" s="18"/>
      <c r="D81" s="18"/>
    </row>
    <row r="82" spans="3:4" x14ac:dyDescent="0.25">
      <c r="C82" s="18"/>
      <c r="D82" s="18"/>
    </row>
  </sheetData>
  <mergeCells count="5">
    <mergeCell ref="C16:C18"/>
    <mergeCell ref="C13:C15"/>
    <mergeCell ref="C19:C21"/>
    <mergeCell ref="C22:C24"/>
    <mergeCell ref="C38:C39"/>
  </mergeCells>
  <pageMargins left="0.25" right="0.25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30F60FF032064E99DD4A958B205791" ma:contentTypeVersion="6" ma:contentTypeDescription="Vytvoří nový dokument" ma:contentTypeScope="" ma:versionID="16e8506db9b008e3c24e39a1f6732d7e">
  <xsd:schema xmlns:xsd="http://www.w3.org/2001/XMLSchema" xmlns:xs="http://www.w3.org/2001/XMLSchema" xmlns:p="http://schemas.microsoft.com/office/2006/metadata/properties" xmlns:ns2="06a29256-82de-406b-9eaf-b968911923f4" xmlns:ns3="b52fc913-c975-4ab5-baad-029ed8684d07" targetNamespace="http://schemas.microsoft.com/office/2006/metadata/properties" ma:root="true" ma:fieldsID="08bb2319b66b51a6997e6467b5499e94" ns2:_="" ns3:_="">
    <xsd:import namespace="06a29256-82de-406b-9eaf-b968911923f4"/>
    <xsd:import namespace="b52fc913-c975-4ab5-baad-029ed8684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9256-82de-406b-9eaf-b96891192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fc913-c975-4ab5-baad-029ed8684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9BF414-8DC8-4D89-9EEF-F52C1A3DE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F81F2-B2CE-421A-B3E3-80ECF44E9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9256-82de-406b-9eaf-b968911923f4"/>
    <ds:schemaRef ds:uri="b52fc913-c975-4ab5-baad-029ed8684d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9525FB-0968-46A1-B391-8C6AE3CBC5A5}">
  <ds:schemaRefs>
    <ds:schemaRef ds:uri="b52fc913-c975-4ab5-baad-029ed8684d0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06a29256-82de-406b-9eaf-b968911923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VHČ_2026</vt:lpstr>
      <vt:lpstr>2026_včetně MŠMT</vt:lpstr>
      <vt:lpstr>'2026_včetně MŠMT'!Oblast_tisku</vt:lpstr>
      <vt:lpstr>VHČ_2026!Oblast_tisku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petra.jelinkova</dc:creator>
  <cp:keywords/>
  <dc:description/>
  <cp:lastModifiedBy>Vomáčková Blanka</cp:lastModifiedBy>
  <cp:revision/>
  <cp:lastPrinted>2025-12-12T05:31:11Z</cp:lastPrinted>
  <dcterms:created xsi:type="dcterms:W3CDTF">2015-01-29T10:51:44Z</dcterms:created>
  <dcterms:modified xsi:type="dcterms:W3CDTF">2025-12-15T00:40:11Z</dcterms:modified>
  <cp:category/>
  <cp:contentStatus/>
</cp:coreProperties>
</file>