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516" yWindow="516" windowWidth="21756" windowHeight="4188" activeTab="3"/>
  </bookViews>
  <sheets>
    <sheet name="Rekapitulace stavby" sheetId="1" r:id="rId1"/>
    <sheet name="SO 101 - Chodník Za Bažan..." sheetId="2" r:id="rId2"/>
    <sheet name="SO 410 - VO chodník Za Ba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101 - Chodník Za Bažan...'!$C$80:$K$195</definedName>
    <definedName name="_xlnm._FilterDatabase" localSheetId="2" hidden="1">'SO 410 - VO chodník Za Ba...'!$C$83:$K$196</definedName>
    <definedName name="_xlnm._FilterDatabase" localSheetId="3" hidden="1">'VRN - Vedlejší rozpočtové...'!$C$79:$K$96</definedName>
    <definedName name="_xlnm.Print_Titles" localSheetId="0">'Rekapitulace stavby'!$49:$49</definedName>
    <definedName name="_xlnm.Print_Titles" localSheetId="1">'SO 101 - Chodník Za Bažan...'!$80:$80</definedName>
    <definedName name="_xlnm.Print_Titles" localSheetId="2">'SO 410 - VO chodník Za Ba...'!$83:$83</definedName>
    <definedName name="_xlnm.Print_Titles" localSheetId="3">'VRN - Vedlejší rozpočtové...'!$79:$79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  <definedName name="_xlnm.Print_Area" localSheetId="1">'SO 101 - Chodník Za Bažan...'!$C$4:$J$36,'SO 101 - Chodník Za Bažan...'!$C$42:$J$62,'SO 101 - Chodník Za Bažan...'!$C$68:$K$195</definedName>
    <definedName name="_xlnm.Print_Area" localSheetId="2">'SO 410 - VO chodník Za Ba...'!$C$4:$J$36,'SO 410 - VO chodník Za Ba...'!$C$42:$J$65,'SO 410 - VO chodník Za Ba...'!$C$71:$K$196</definedName>
    <definedName name="_xlnm.Print_Area" localSheetId="3">'VRN - Vedlejší rozpočtové...'!$C$4:$J$36,'VRN - Vedlejší rozpočtové...'!$C$42:$J$61,'VRN - Vedlejší rozpočtové...'!$C$67:$K$96</definedName>
  </definedNames>
  <calcPr calcId="125725"/>
</workbook>
</file>

<file path=xl/calcChain.xml><?xml version="1.0" encoding="utf-8"?>
<calcChain xmlns="http://schemas.openxmlformats.org/spreadsheetml/2006/main">
  <c r="AY54" i="1"/>
  <c r="AX54"/>
  <c r="BI95" i="4"/>
  <c r="BH95"/>
  <c r="BG95"/>
  <c r="BF95"/>
  <c r="T95"/>
  <c r="T94" s="1"/>
  <c r="R95"/>
  <c r="R94"/>
  <c r="P95"/>
  <c r="P94" s="1"/>
  <c r="BK95"/>
  <c r="BK94" s="1"/>
  <c r="J94" s="1"/>
  <c r="J60" s="1"/>
  <c r="J95"/>
  <c r="BE95" s="1"/>
  <c r="BI92"/>
  <c r="BH92"/>
  <c r="BG92"/>
  <c r="BF92"/>
  <c r="T92"/>
  <c r="T91"/>
  <c r="R92"/>
  <c r="R91" s="1"/>
  <c r="P92"/>
  <c r="P91"/>
  <c r="BK92"/>
  <c r="BK91" s="1"/>
  <c r="J91" s="1"/>
  <c r="J59" s="1"/>
  <c r="J92"/>
  <c r="BE92" s="1"/>
  <c r="BI89"/>
  <c r="BH89"/>
  <c r="BG89"/>
  <c r="BF89"/>
  <c r="T89"/>
  <c r="R89"/>
  <c r="P89"/>
  <c r="BK89"/>
  <c r="J89"/>
  <c r="BE89"/>
  <c r="BI87"/>
  <c r="BH87"/>
  <c r="BG87"/>
  <c r="BF87"/>
  <c r="F31" s="1"/>
  <c r="BA54" i="1" s="1"/>
  <c r="T87" i="4"/>
  <c r="R87"/>
  <c r="P87"/>
  <c r="BK87"/>
  <c r="J87"/>
  <c r="BE87" s="1"/>
  <c r="BI85"/>
  <c r="BH85"/>
  <c r="BG85"/>
  <c r="BF85"/>
  <c r="T85"/>
  <c r="R85"/>
  <c r="P85"/>
  <c r="BK85"/>
  <c r="J85"/>
  <c r="BE85"/>
  <c r="BI83"/>
  <c r="F34" s="1"/>
  <c r="BD54" i="1" s="1"/>
  <c r="BH83" i="4"/>
  <c r="F33" s="1"/>
  <c r="BC54" i="1" s="1"/>
  <c r="BG83" i="4"/>
  <c r="F32"/>
  <c r="BB54" i="1" s="1"/>
  <c r="BF83" i="4"/>
  <c r="J31" s="1"/>
  <c r="AW54" i="1" s="1"/>
  <c r="T83" i="4"/>
  <c r="T82"/>
  <c r="T81" s="1"/>
  <c r="T80" s="1"/>
  <c r="R83"/>
  <c r="R82"/>
  <c r="P83"/>
  <c r="P82"/>
  <c r="P81" s="1"/>
  <c r="P80" s="1"/>
  <c r="AU54" i="1" s="1"/>
  <c r="BK83" i="4"/>
  <c r="BK82" s="1"/>
  <c r="J83"/>
  <c r="BE83" s="1"/>
  <c r="J76"/>
  <c r="F76"/>
  <c r="F74"/>
  <c r="E72"/>
  <c r="J51"/>
  <c r="F51"/>
  <c r="F49"/>
  <c r="E47"/>
  <c r="J18"/>
  <c r="E18"/>
  <c r="F77" s="1"/>
  <c r="F52"/>
  <c r="J17"/>
  <c r="J12"/>
  <c r="J74" s="1"/>
  <c r="J49"/>
  <c r="E7"/>
  <c r="E45" s="1"/>
  <c r="E70"/>
  <c r="AY53" i="1"/>
  <c r="AX53"/>
  <c r="BI194" i="3"/>
  <c r="BH194"/>
  <c r="BG194"/>
  <c r="BF194"/>
  <c r="T194"/>
  <c r="R194"/>
  <c r="P194"/>
  <c r="BK194"/>
  <c r="J194"/>
  <c r="BE194" s="1"/>
  <c r="BI191"/>
  <c r="BH191"/>
  <c r="BG191"/>
  <c r="BF191"/>
  <c r="T191"/>
  <c r="R191"/>
  <c r="P191"/>
  <c r="BK191"/>
  <c r="J191"/>
  <c r="BE191" s="1"/>
  <c r="BI188"/>
  <c r="BH188"/>
  <c r="BG188"/>
  <c r="BF188"/>
  <c r="T188"/>
  <c r="R188"/>
  <c r="P188"/>
  <c r="BK188"/>
  <c r="J188"/>
  <c r="BE188" s="1"/>
  <c r="BI186"/>
  <c r="BH186"/>
  <c r="BG186"/>
  <c r="BF186"/>
  <c r="T186"/>
  <c r="R186"/>
  <c r="P186"/>
  <c r="BK186"/>
  <c r="J186"/>
  <c r="BE186" s="1"/>
  <c r="BI184"/>
  <c r="BH184"/>
  <c r="BG184"/>
  <c r="BF184"/>
  <c r="T184"/>
  <c r="R184"/>
  <c r="P184"/>
  <c r="BK184"/>
  <c r="J184"/>
  <c r="BE184" s="1"/>
  <c r="BI182"/>
  <c r="BH182"/>
  <c r="BG182"/>
  <c r="BF182"/>
  <c r="T182"/>
  <c r="R182"/>
  <c r="P182"/>
  <c r="BK182"/>
  <c r="J182"/>
  <c r="BE182" s="1"/>
  <c r="BI180"/>
  <c r="BH180"/>
  <c r="BG180"/>
  <c r="BF180"/>
  <c r="T180"/>
  <c r="R180"/>
  <c r="P180"/>
  <c r="BK180"/>
  <c r="J180"/>
  <c r="BE180" s="1"/>
  <c r="BI177"/>
  <c r="BH177"/>
  <c r="BG177"/>
  <c r="BF177"/>
  <c r="T177"/>
  <c r="R177"/>
  <c r="P177"/>
  <c r="BK177"/>
  <c r="J177"/>
  <c r="BE177" s="1"/>
  <c r="BI175"/>
  <c r="BH175"/>
  <c r="BG175"/>
  <c r="BF175"/>
  <c r="T175"/>
  <c r="R175"/>
  <c r="P175"/>
  <c r="BK175"/>
  <c r="J175"/>
  <c r="BE175" s="1"/>
  <c r="BI172"/>
  <c r="BH172"/>
  <c r="BG172"/>
  <c r="BF172"/>
  <c r="T172"/>
  <c r="R172"/>
  <c r="P172"/>
  <c r="BK172"/>
  <c r="J172"/>
  <c r="BE172" s="1"/>
  <c r="BI169"/>
  <c r="BH169"/>
  <c r="BG169"/>
  <c r="BF169"/>
  <c r="T169"/>
  <c r="R169"/>
  <c r="P169"/>
  <c r="BK169"/>
  <c r="J169"/>
  <c r="BE169" s="1"/>
  <c r="BI166"/>
  <c r="BH166"/>
  <c r="BG166"/>
  <c r="BF166"/>
  <c r="T166"/>
  <c r="R166"/>
  <c r="P166"/>
  <c r="BK166"/>
  <c r="J166"/>
  <c r="BE166" s="1"/>
  <c r="BI163"/>
  <c r="BH163"/>
  <c r="BG163"/>
  <c r="BF163"/>
  <c r="T163"/>
  <c r="R163"/>
  <c r="P163"/>
  <c r="BK163"/>
  <c r="J163"/>
  <c r="BE163" s="1"/>
  <c r="BI160"/>
  <c r="BH160"/>
  <c r="BG160"/>
  <c r="BF160"/>
  <c r="T160"/>
  <c r="T159" s="1"/>
  <c r="R160"/>
  <c r="R159" s="1"/>
  <c r="P160"/>
  <c r="P159" s="1"/>
  <c r="BK160"/>
  <c r="BK159" s="1"/>
  <c r="J159" s="1"/>
  <c r="J64" s="1"/>
  <c r="J160"/>
  <c r="BE160"/>
  <c r="BI157"/>
  <c r="BH157"/>
  <c r="BG157"/>
  <c r="BF157"/>
  <c r="T157"/>
  <c r="R157"/>
  <c r="P157"/>
  <c r="BK157"/>
  <c r="J157"/>
  <c r="BE157" s="1"/>
  <c r="BI155"/>
  <c r="BH155"/>
  <c r="BG155"/>
  <c r="BF155"/>
  <c r="T155"/>
  <c r="R155"/>
  <c r="P155"/>
  <c r="BK155"/>
  <c r="J155"/>
  <c r="BE155" s="1"/>
  <c r="BI152"/>
  <c r="BH152"/>
  <c r="BG152"/>
  <c r="BF152"/>
  <c r="T152"/>
  <c r="T151" s="1"/>
  <c r="R152"/>
  <c r="R151" s="1"/>
  <c r="P152"/>
  <c r="P151" s="1"/>
  <c r="BK152"/>
  <c r="BK151" s="1"/>
  <c r="J151" s="1"/>
  <c r="J63" s="1"/>
  <c r="J152"/>
  <c r="BE152"/>
  <c r="BI148"/>
  <c r="BH148"/>
  <c r="BG148"/>
  <c r="BF148"/>
  <c r="T148"/>
  <c r="R148"/>
  <c r="P148"/>
  <c r="BK148"/>
  <c r="J148"/>
  <c r="BE148" s="1"/>
  <c r="BI146"/>
  <c r="BH146"/>
  <c r="BG146"/>
  <c r="BF146"/>
  <c r="T146"/>
  <c r="R146"/>
  <c r="P146"/>
  <c r="BK146"/>
  <c r="J146"/>
  <c r="BE146" s="1"/>
  <c r="BI144"/>
  <c r="BH144"/>
  <c r="BG144"/>
  <c r="BF144"/>
  <c r="T144"/>
  <c r="R144"/>
  <c r="P144"/>
  <c r="BK144"/>
  <c r="J144"/>
  <c r="BE144" s="1"/>
  <c r="BI141"/>
  <c r="BH141"/>
  <c r="BG141"/>
  <c r="BF141"/>
  <c r="T141"/>
  <c r="R141"/>
  <c r="P141"/>
  <c r="BK141"/>
  <c r="J141"/>
  <c r="BE141" s="1"/>
  <c r="BI139"/>
  <c r="BH139"/>
  <c r="BG139"/>
  <c r="BF139"/>
  <c r="T139"/>
  <c r="R139"/>
  <c r="P139"/>
  <c r="BK139"/>
  <c r="J139"/>
  <c r="BE139" s="1"/>
  <c r="BI136"/>
  <c r="BH136"/>
  <c r="BG136"/>
  <c r="BF136"/>
  <c r="T136"/>
  <c r="R136"/>
  <c r="P136"/>
  <c r="BK136"/>
  <c r="J136"/>
  <c r="BE136" s="1"/>
  <c r="BI134"/>
  <c r="BH134"/>
  <c r="BG134"/>
  <c r="BF134"/>
  <c r="T134"/>
  <c r="R134"/>
  <c r="P134"/>
  <c r="BK134"/>
  <c r="J134"/>
  <c r="BE134" s="1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 s="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 s="1"/>
  <c r="BI122"/>
  <c r="BH122"/>
  <c r="BG122"/>
  <c r="BF122"/>
  <c r="T122"/>
  <c r="R122"/>
  <c r="P122"/>
  <c r="BK122"/>
  <c r="J122"/>
  <c r="BE122"/>
  <c r="BI120"/>
  <c r="BH120"/>
  <c r="BG120"/>
  <c r="BF120"/>
  <c r="T120"/>
  <c r="R120"/>
  <c r="P120"/>
  <c r="BK120"/>
  <c r="J120"/>
  <c r="BE120" s="1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 s="1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 s="1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 s="1"/>
  <c r="BI106"/>
  <c r="BH106"/>
  <c r="BG106"/>
  <c r="BF106"/>
  <c r="T106"/>
  <c r="R106"/>
  <c r="R101" s="1"/>
  <c r="R100" s="1"/>
  <c r="P106"/>
  <c r="BK106"/>
  <c r="J106"/>
  <c r="BE106"/>
  <c r="BI104"/>
  <c r="BH104"/>
  <c r="BG104"/>
  <c r="BF104"/>
  <c r="T104"/>
  <c r="T101" s="1"/>
  <c r="T100" s="1"/>
  <c r="R104"/>
  <c r="P104"/>
  <c r="BK104"/>
  <c r="J104"/>
  <c r="BE104" s="1"/>
  <c r="BI102"/>
  <c r="BH102"/>
  <c r="BG102"/>
  <c r="BF102"/>
  <c r="T102"/>
  <c r="R102"/>
  <c r="P102"/>
  <c r="P101" s="1"/>
  <c r="BK102"/>
  <c r="BK101"/>
  <c r="BK100" s="1"/>
  <c r="J100" s="1"/>
  <c r="J61" s="1"/>
  <c r="J102"/>
  <c r="BE102" s="1"/>
  <c r="BI98"/>
  <c r="BH98"/>
  <c r="BG98"/>
  <c r="BF98"/>
  <c r="T98"/>
  <c r="R98"/>
  <c r="P98"/>
  <c r="BK98"/>
  <c r="J98"/>
  <c r="BE98" s="1"/>
  <c r="BI96"/>
  <c r="BH96"/>
  <c r="BG96"/>
  <c r="BF96"/>
  <c r="T96"/>
  <c r="T95" s="1"/>
  <c r="T94" s="1"/>
  <c r="R96"/>
  <c r="R95"/>
  <c r="R94" s="1"/>
  <c r="P96"/>
  <c r="P95" s="1"/>
  <c r="P94" s="1"/>
  <c r="BK96"/>
  <c r="BK95"/>
  <c r="BK94" s="1"/>
  <c r="J94" s="1"/>
  <c r="J59" s="1"/>
  <c r="J96"/>
  <c r="BE96" s="1"/>
  <c r="BI92"/>
  <c r="BH92"/>
  <c r="BG92"/>
  <c r="BF92"/>
  <c r="T92"/>
  <c r="R92"/>
  <c r="P92"/>
  <c r="BK92"/>
  <c r="J92"/>
  <c r="BE92" s="1"/>
  <c r="BI90"/>
  <c r="BH90"/>
  <c r="BG90"/>
  <c r="BF90"/>
  <c r="T90"/>
  <c r="R90"/>
  <c r="P90"/>
  <c r="BK90"/>
  <c r="J90"/>
  <c r="BE90" s="1"/>
  <c r="BI87"/>
  <c r="F34" s="1"/>
  <c r="BD53" i="1" s="1"/>
  <c r="BH87" i="3"/>
  <c r="F33"/>
  <c r="BC53" i="1" s="1"/>
  <c r="BG87" i="3"/>
  <c r="F32" s="1"/>
  <c r="BB53" i="1" s="1"/>
  <c r="BF87" i="3"/>
  <c r="J31"/>
  <c r="AW53" i="1" s="1"/>
  <c r="F31" i="3"/>
  <c r="BA53" i="1" s="1"/>
  <c r="T87" i="3"/>
  <c r="T86" s="1"/>
  <c r="T85" s="1"/>
  <c r="T84" s="1"/>
  <c r="R87"/>
  <c r="R86" s="1"/>
  <c r="R85" s="1"/>
  <c r="R84" s="1"/>
  <c r="P87"/>
  <c r="P86" s="1"/>
  <c r="P85" s="1"/>
  <c r="BK87"/>
  <c r="BK86"/>
  <c r="BK85" s="1"/>
  <c r="J87"/>
  <c r="BE87"/>
  <c r="J80"/>
  <c r="F80"/>
  <c r="F78"/>
  <c r="E76"/>
  <c r="J51"/>
  <c r="F51"/>
  <c r="F49"/>
  <c r="E47"/>
  <c r="J18"/>
  <c r="E18"/>
  <c r="F52" s="1"/>
  <c r="F81"/>
  <c r="J17"/>
  <c r="J12"/>
  <c r="J49" s="1"/>
  <c r="J78"/>
  <c r="E7"/>
  <c r="E74" s="1"/>
  <c r="E45"/>
  <c r="AY52" i="1"/>
  <c r="AX52"/>
  <c r="BI194" i="2"/>
  <c r="BH194"/>
  <c r="BG194"/>
  <c r="BF194"/>
  <c r="T194"/>
  <c r="T193"/>
  <c r="R194"/>
  <c r="R193"/>
  <c r="P194"/>
  <c r="P193"/>
  <c r="BK194"/>
  <c r="BK193"/>
  <c r="J193" s="1"/>
  <c r="J61" s="1"/>
  <c r="J194"/>
  <c r="BE194" s="1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6"/>
  <c r="BH166"/>
  <c r="BG166"/>
  <c r="BF166"/>
  <c r="T166"/>
  <c r="R166"/>
  <c r="R160" s="1"/>
  <c r="P166"/>
  <c r="BK166"/>
  <c r="J166"/>
  <c r="BE166"/>
  <c r="BI164"/>
  <c r="BH164"/>
  <c r="BG164"/>
  <c r="BF164"/>
  <c r="T164"/>
  <c r="R164"/>
  <c r="P164"/>
  <c r="BK164"/>
  <c r="BK160" s="1"/>
  <c r="J160" s="1"/>
  <c r="J60" s="1"/>
  <c r="J164"/>
  <c r="BE164"/>
  <c r="BI161"/>
  <c r="BH161"/>
  <c r="BG161"/>
  <c r="BF161"/>
  <c r="T161"/>
  <c r="T160"/>
  <c r="R161"/>
  <c r="P161"/>
  <c r="P160"/>
  <c r="BK161"/>
  <c r="J161"/>
  <c r="BE161" s="1"/>
  <c r="BI157"/>
  <c r="BH157"/>
  <c r="BG157"/>
  <c r="BF157"/>
  <c r="T157"/>
  <c r="R157"/>
  <c r="P157"/>
  <c r="BK157"/>
  <c r="J157"/>
  <c r="BE157"/>
  <c r="BI154"/>
  <c r="BH154"/>
  <c r="BG154"/>
  <c r="BF154"/>
  <c r="T154"/>
  <c r="R154"/>
  <c r="P154"/>
  <c r="BK154"/>
  <c r="J154"/>
  <c r="BE154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6"/>
  <c r="BH146"/>
  <c r="BG146"/>
  <c r="BF146"/>
  <c r="T146"/>
  <c r="R146"/>
  <c r="P146"/>
  <c r="BK146"/>
  <c r="J146"/>
  <c r="BE146"/>
  <c r="BI144"/>
  <c r="BH144"/>
  <c r="BG144"/>
  <c r="BF144"/>
  <c r="T144"/>
  <c r="T143"/>
  <c r="R144"/>
  <c r="R143"/>
  <c r="P144"/>
  <c r="P143"/>
  <c r="BK144"/>
  <c r="BK143"/>
  <c r="J143" s="1"/>
  <c r="J59" s="1"/>
  <c r="J144"/>
  <c r="BE144" s="1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4"/>
  <c r="BH124"/>
  <c r="BG124"/>
  <c r="BF124"/>
  <c r="T124"/>
  <c r="R124"/>
  <c r="P124"/>
  <c r="BK124"/>
  <c r="J124"/>
  <c r="BE124"/>
  <c r="BI121"/>
  <c r="BH121"/>
  <c r="BG121"/>
  <c r="BF121"/>
  <c r="T121"/>
  <c r="R121"/>
  <c r="P121"/>
  <c r="BK121"/>
  <c r="J121"/>
  <c r="BE121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2"/>
  <c r="BH102"/>
  <c r="BG102"/>
  <c r="BF102"/>
  <c r="T102"/>
  <c r="R102"/>
  <c r="P102"/>
  <c r="BK102"/>
  <c r="J102"/>
  <c r="BE102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90"/>
  <c r="BH90"/>
  <c r="BG90"/>
  <c r="BF90"/>
  <c r="T90"/>
  <c r="R90"/>
  <c r="P90"/>
  <c r="BK90"/>
  <c r="J90"/>
  <c r="BE90"/>
  <c r="BI87"/>
  <c r="BH87"/>
  <c r="BG87"/>
  <c r="BF87"/>
  <c r="T87"/>
  <c r="R87"/>
  <c r="P87"/>
  <c r="BK87"/>
  <c r="J87"/>
  <c r="BE87"/>
  <c r="BI84"/>
  <c r="F34"/>
  <c r="BD52" i="1" s="1"/>
  <c r="BD51" s="1"/>
  <c r="W30" s="1"/>
  <c r="BH84" i="2"/>
  <c r="F33" s="1"/>
  <c r="BC52" i="1" s="1"/>
  <c r="BC51" s="1"/>
  <c r="BG84" i="2"/>
  <c r="F32"/>
  <c r="BB52" i="1" s="1"/>
  <c r="BB51" s="1"/>
  <c r="BF84" i="2"/>
  <c r="F31" s="1"/>
  <c r="BA52" i="1" s="1"/>
  <c r="BA51" s="1"/>
  <c r="T84" i="2"/>
  <c r="T83"/>
  <c r="T82" s="1"/>
  <c r="T81" s="1"/>
  <c r="R84"/>
  <c r="R83"/>
  <c r="R82" s="1"/>
  <c r="R81" s="1"/>
  <c r="P84"/>
  <c r="P83"/>
  <c r="P82" s="1"/>
  <c r="P81" s="1"/>
  <c r="AU52" i="1" s="1"/>
  <c r="BK84" i="2"/>
  <c r="BK83" s="1"/>
  <c r="J84"/>
  <c r="BE84" s="1"/>
  <c r="J77"/>
  <c r="F77"/>
  <c r="F75"/>
  <c r="E73"/>
  <c r="J51"/>
  <c r="F51"/>
  <c r="F49"/>
  <c r="E47"/>
  <c r="J18"/>
  <c r="E18"/>
  <c r="F52" s="1"/>
  <c r="J17"/>
  <c r="J12"/>
  <c r="J49" s="1"/>
  <c r="E7"/>
  <c r="E45" s="1"/>
  <c r="E71"/>
  <c r="AS51" i="1"/>
  <c r="L47"/>
  <c r="AM46"/>
  <c r="L46"/>
  <c r="AM44"/>
  <c r="L44"/>
  <c r="L42"/>
  <c r="L41"/>
  <c r="F30" i="2" l="1"/>
  <c r="AZ52" i="1" s="1"/>
  <c r="J30" i="2"/>
  <c r="AV52" i="1" s="1"/>
  <c r="J30" i="4"/>
  <c r="AV54" i="1" s="1"/>
  <c r="AT54" s="1"/>
  <c r="F30" i="4"/>
  <c r="AZ54" i="1" s="1"/>
  <c r="P100" i="3"/>
  <c r="R81" i="4"/>
  <c r="R80" s="1"/>
  <c r="AW51" i="1"/>
  <c r="AK27" s="1"/>
  <c r="W27"/>
  <c r="J83" i="2"/>
  <c r="J58" s="1"/>
  <c r="BK82"/>
  <c r="AX51" i="1"/>
  <c r="W28"/>
  <c r="BK84" i="3"/>
  <c r="J84" s="1"/>
  <c r="J85"/>
  <c r="J57" s="1"/>
  <c r="AY51" i="1"/>
  <c r="W29"/>
  <c r="BK81" i="4"/>
  <c r="J82"/>
  <c r="J58" s="1"/>
  <c r="F30" i="3"/>
  <c r="AZ53" i="1" s="1"/>
  <c r="P84" i="3"/>
  <c r="AU53" i="1" s="1"/>
  <c r="AU51" s="1"/>
  <c r="J31" i="2"/>
  <c r="AW52" i="1" s="1"/>
  <c r="J30" i="3"/>
  <c r="AV53" i="1" s="1"/>
  <c r="AT53" s="1"/>
  <c r="J75" i="2"/>
  <c r="F78"/>
  <c r="J86" i="3"/>
  <c r="J58" s="1"/>
  <c r="J95"/>
  <c r="J60" s="1"/>
  <c r="J101"/>
  <c r="J62" s="1"/>
  <c r="AZ51" i="1" l="1"/>
  <c r="J81" i="4"/>
  <c r="J57" s="1"/>
  <c r="BK80"/>
  <c r="J80" s="1"/>
  <c r="J56" i="3"/>
  <c r="J27"/>
  <c r="AT52" i="1"/>
  <c r="BK81" i="2"/>
  <c r="J81" s="1"/>
  <c r="J82"/>
  <c r="J57" s="1"/>
  <c r="AV51" i="1" l="1"/>
  <c r="W26"/>
  <c r="J56" i="2"/>
  <c r="J27"/>
  <c r="J27" i="4"/>
  <c r="J56"/>
  <c r="J36" i="3"/>
  <c r="AG53" i="1"/>
  <c r="AN53" s="1"/>
  <c r="J36" i="4" l="1"/>
  <c r="AG54" i="1"/>
  <c r="AN54" s="1"/>
  <c r="AK26"/>
  <c r="AT51"/>
  <c r="J36" i="2"/>
  <c r="AG52" i="1"/>
  <c r="AG51" l="1"/>
  <c r="AN52"/>
  <c r="AK23" l="1"/>
  <c r="AK32" s="1"/>
  <c r="AN51"/>
</calcChain>
</file>

<file path=xl/sharedStrings.xml><?xml version="1.0" encoding="utf-8"?>
<sst xmlns="http://schemas.openxmlformats.org/spreadsheetml/2006/main" count="2976" uniqueCount="754">
  <si>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</si>
  <si>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</si>
  <si>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</si>
  <si>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</si>
  <si>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</si>
  <si>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</si>
  <si>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</si>
  <si>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{f54d75a3-9b80-4de4-bb3a-1bef9a257905}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</si>
  <si>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</si>
  <si>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</si>
  <si>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</si>
  <si>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</si>
  <si>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</si>
  <si>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</si>
  <si>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</si>
  <si>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</si>
  <si>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153-17-02,10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</si>
  <si>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</si>
  <si>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</si>
  <si>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Pěší propojení Za Bažantnicí</t>
  </si>
  <si>
    <t>KSO:</t>
  </si>
  <si>
    <t/>
  </si>
  <si>
    <t>CC-CZ:</t>
  </si>
  <si>
    <t>Místo:</t>
  </si>
  <si>
    <t>Praha 4 - Kunratice</t>
  </si>
  <si>
    <t>Datum:</t>
  </si>
  <si>
    <t>28. 6. 2018</t>
  </si>
  <si>
    <t>Zadavatel:</t>
  </si>
  <si>
    <t>IČ:</t>
  </si>
  <si>
    <t>Městská část Praha - Kunratice</t>
  </si>
  <si>
    <t>DIČ:</t>
  </si>
  <si>
    <t>Uchazeč:</t>
  </si>
  <si>
    <t>Vyplň údaj</t>
  </si>
  <si>
    <t>Projektant:</t>
  </si>
  <si>
    <t>DIPRO, spol. s 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</si>
  <si>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</si>
  <si>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</si>
  <si>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</si>
  <si>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</si>
  <si>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</si>
  <si>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</si>
  <si>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</si>
  <si>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</si>
  <si>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</si>
  <si>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</si>
  <si>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</si>
  <si>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</si>
  <si>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</si>
  <si>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</si>
  <si>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</si>
  <si>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</si>
  <si>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</si>
  <si>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</si>
  <si>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</si>
  <si>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</si>
  <si>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</si>
  <si>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</si>
  <si>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</si>
  <si>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</si>
  <si>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</si>
  <si>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</si>
  <si>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</si>
  <si>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</si>
  <si>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</si>
  <si>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</si>
  <si>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</si>
  <si>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</si>
  <si>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</si>
  <si>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</si>
  <si>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</si>
  <si>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</si>
  <si>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</si>
  <si>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</si>
  <si>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</si>
  <si>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</si>
  <si>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</si>
  <si>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</si>
  <si>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</si>
  <si>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Chodník Za Bažantnicí</t>
  </si>
  <si>
    <t>STA</t>
  </si>
  <si>
    <t>1</t>
  </si>
  <si>
    <t>{b1082835-7add-466f-9a9f-26e52b2a55e5}</t>
  </si>
  <si>
    <t>2</t>
  </si>
  <si>
    <t>SO 410</t>
  </si>
  <si>
    <t>VO chodník Za Bažantnicí</t>
  </si>
  <si>
    <t>{50d172a1-a308-4588-ac06-cb1aec98e050}</t>
  </si>
  <si>
    <t>VRN</t>
  </si>
  <si>
    <t>Vedlejší rozpočtové náklady</t>
  </si>
  <si>
    <t>{9213d4eb-6af0-400e-8f16-77af5ee0d6cb}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</si>
  <si>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</si>
  <si>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</si>
  <si>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</si>
  <si>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</si>
  <si>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</si>
  <si>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</si>
  <si>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</si>
  <si>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101 - Chodník Za Bažantnicí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</si>
  <si>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</si>
  <si>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</si>
  <si>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</si>
  <si>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</si>
  <si>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</si>
  <si>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</si>
  <si>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</si>
  <si>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</si>
  <si>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</si>
  <si>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</si>
  <si>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</si>
  <si>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</si>
  <si>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</si>
  <si>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</si>
  <si>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</si>
  <si>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</si>
  <si>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</si>
  <si>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</si>
  <si>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</si>
  <si>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</si>
  <si>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</si>
  <si>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</si>
  <si>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</si>
  <si>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</si>
  <si>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</si>
  <si>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</si>
  <si>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</si>
  <si>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</si>
  <si>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</si>
  <si>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111251111</t>
  </si>
  <si>
    <t>Drcení ořezaných větví D do 100 mm s odvozem do 20 km</t>
  </si>
  <si>
    <t>m3</t>
  </si>
  <si>
    <t>CS ÚRS 2018 01</t>
  </si>
  <si>
    <t>4</t>
  </si>
  <si>
    <t>-1554556755</t>
  </si>
  <si>
    <t>PP</t>
  </si>
  <si>
    <t>Drcení ořezaných větví strojně - (štěpkování) o průměru větví do 100 mm</t>
  </si>
  <si>
    <t>PSC</t>
  </si>
  <si>
    <t xml:space="preserve">Poznámka k souboru cen:_x000D_
1. V cenách jsou započteny i náklady na naložení na dopravní prostředek, odvoz dřevní drtě do 20 km a se složením. 2. V cenách nejsou započteny náklady na uložení drti na skládku. 3. Měří se objem nadrcené hmoty. </t>
  </si>
  <si>
    <t>112151511</t>
  </si>
  <si>
    <t>Řez a průklest stromů pomocí mobilní plošiny výšky do 10 m</t>
  </si>
  <si>
    <t>kus</t>
  </si>
  <si>
    <t>140104765</t>
  </si>
  <si>
    <t>Řez a průklest stromů pomocí mobilní plošiny výšky stromu do 10 m</t>
  </si>
  <si>
    <t xml:space="preserve">Poznámka k souboru cen:_x000D_
1. V cenách jsou započteny i náklady na: a) zabezpečující opatření před padajícími větvemi, b) odklizení částí větví na vzdálenost do 20 m se složením na hromady nebo naložením na dopravní prostředek. 2. V cenách nejsou započteny náklady na odvoz ani složení na skládku. </t>
  </si>
  <si>
    <t>3</t>
  </si>
  <si>
    <t>113201112</t>
  </si>
  <si>
    <t>Vytrhání obrub silničních ležatých</t>
  </si>
  <si>
    <t>m</t>
  </si>
  <si>
    <t>-1930233776</t>
  </si>
  <si>
    <t>Vytrhání obrub s vybouráním lože, s přemístěním hmot na skládku na vzdálenost do 3 m nebo s naložením na dopravní prostředek silničních ležatých</t>
  </si>
  <si>
    <t xml:space="preserve">Poznámka k souboru cen:_x000D_
1. Ceny jsou určeny: a) pro vytrhání obrub, obrubníků nebo krajníků jakéhokoliv druhu a velikosti uložených v jakémkoliv loži popř. i s opěrami a vyspárovaných jakýmkoliv materiálem, b) pro obruby z dlažebních kostek uložených v jedné řadě. 2. V cenách nejsou započteny náklady na popř. nutné očištění: a) vytrhaných obrubníků nebo krajníků, které se oceňuje cenami souboru cen 979 0 . - . . Očištění vybouraných obrubníků, krajníků, desek nebo dílců části C 01 tohoto ceníku, b) vytrhaných dlažebních kostek, které se oceňují cenami souboru cen 979 07-11 Očištění vybouraných dlažebních kostek části C 01 tohoto ceníku. 3. Vytrhání obrub ze dvou řad kostek se oceňuje jako dvojnásobné množství vytrhání obrub z jedné řady kostek. 4. Přemístění vybouraných obrub, krajníků nebo dlažebních kostek včetně materiálu z lože a spár na vzdálenost přes 3 m se oceňuje cenami souborů cen 997 22-1 Vodorovná doprava suti a vybouraných hmot. </t>
  </si>
  <si>
    <t>122101101</t>
  </si>
  <si>
    <t>Odkopávky a prokopávky nezapažené v hornině tř. 1 a 2 objem do 100 m3</t>
  </si>
  <si>
    <t>-207412103</t>
  </si>
  <si>
    <t>Odkopávky a prokopávky nezapažené s přehozením výkopku na vzdálenost do 3 m nebo s naložením na dopravní prostředek v horninách tř. 1 a 2 do 100 m3</t>
  </si>
  <si>
    <t xml:space="preserve">Poznámka k souboru cen:_x000D_
1. Odkopávky a prokopávky v roubených prostorech se oceňují podle čl. 3116 Všeobecných podmínek tohoto katalogu. 2. Odkopávky a prokopávky ve stržích při lesnicko-technických melioracích (LTM) se oceňují cenami do 100 m3 pro jakýkoliv skutečný objem výkopu; ostatní odkopávky a prokopávky při LTM se oceňují při jakémkoliv objemu výkopu přes 100 m3 cenami přes 100 do 1 000 m3. 3. Ceny lze použít i pro vykopávky odpadových jam. 4. Ceny lze použít i pro sejmutí podorničí. Přitom se přihlíží k ustanovení čl. 3112 Všeobecných podmínek tohoto katalogu. </t>
  </si>
  <si>
    <t>VV</t>
  </si>
  <si>
    <t>200*0,35+180*0,15</t>
  </si>
  <si>
    <t>5</t>
  </si>
  <si>
    <t>162701105</t>
  </si>
  <si>
    <t>Vodorovné přemístění do 10000 m výkopku/sypaniny z horniny tř. 1 až 4</t>
  </si>
  <si>
    <t>1365826086</t>
  </si>
  <si>
    <t>Vodorovné přemístění výkopku nebo sypaniny po suchu na obvyklém dopravním prostředku, bez naložení výkopku, avšak se složením bez rozhrnutí z horniny tř. 1 až 4 na vzdálenost přes 9 000 do 10 000 m</t>
  </si>
  <si>
    <t xml:space="preserve">Poznámka k souboru cen:_x000D_
1. Ceny nelze použít, předepisuje-li projekt přemístit výkopek na místo nepřístupné obvyklým dopravním prostředkům; toto přemístění se oceňuje individuálně. 2. V cenách jsou započteny i náhrady za jízdu loženého vozidla v terénu ve výkopišti nebo na násypišti. 3. V cenách nejsou započteny náklady na rozhrnutí výkopku na násypišti; toto rozhrnutí se oceňuje cenami souboru cen 171 . 0- . . Uložení sypaniny do násypů a 171 20-1201 Uložení sypaniny na skládky. 4. Je-li na dopravní dráze pro vodorovné přemístění nějaká překážka, pro kterou je nutno překládat výkopek z 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 5. Přemísťuje-li se výkopek z dočasných skládek vzdálených do 50 m, neoceňuje se nakládání výkopku, i když se provádí. Toto ustanovení neplatí, vylučuje-li projekt použití dozeru. 6. V cenách vodorovného přemístění sypaniny nejsou započteny náklady na dodávku materiálu, tyto se oceňují ve specifikaci. </t>
  </si>
  <si>
    <t>220*0,15</t>
  </si>
  <si>
    <t>6</t>
  </si>
  <si>
    <t>167101102</t>
  </si>
  <si>
    <t>Nakládání výkopku z hornin tř. 1 až 4 přes 100 m3</t>
  </si>
  <si>
    <t>-354431771</t>
  </si>
  <si>
    <t>Nakládání, skládání a překládání neulehlého výkopku nebo sypaniny nakládání, množství přes 100 m3, z hornin tř. 1 až 4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</si>
  <si>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 2. Ceny -1105 a -1155 jsou určeny pro nakládání, překládání a vykládání na vzdálenost a) do 20 m vodorovně; vodorovná vzdálenost se měří od těžnice lodi k těžnici druhé lodi, nebo k těžišti hromady na břehu nebo k těžišti dopravního prostředku na suchu, 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 3. Množství měrných jednotek se určí v rostlém stavu horniny. </t>
  </si>
  <si>
    <t>7</t>
  </si>
  <si>
    <t>171201201</t>
  </si>
  <si>
    <t>Uložení sypaniny na skládky</t>
  </si>
  <si>
    <t>-1597259927</t>
  </si>
  <si>
    <t xml:space="preserve">Poznámka k souboru cen:_x000D_
1. Cena -1201 je určena i pro: 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 b) zasypání koryt vodotečí a prohlubní v terénu bez předepsaného zhutnění sypaniny; c) uložení výkopku pod vodou do prohlubní ve dně vodotečí nebo nádrží. 2. Cenu -1201 nelze použít pro uložení výkopku nebo ornice: a) při vykopávkách pro podzemní vedení podél hrany výkopu, z něhož byl výkopek získán, a to ani tehdy, jestliže se výkopek po vyhození z výkopu na povrch území ještě dále přemisťuje na hromady podél výkopu; b) na dočasné skládky, které nejsou předepsány projektem; c) na dočasné skládky předepsané projektem tak, že na 1 m2 projektem určené plochy této skládky připadají nejvýše 2 m3 výkopku nebo ornice (viz. též poznámku č. 1 a); 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 e) na trvalé skládky s předepsaným zhutněním; toto uložení výkopku se oceňuje cenami souboru cen 171 . 0- . . Uložení sypaniny do násypů. 3. V ceně -1201 jsou započteny i náklady na rozprostření sypaniny ve vrstvách s hrubým urovnáním na skládce. 4. V ceně -1201 nejsou započteny náklady na získání skládek ani na poplatky za skládku. 5. Množství jednotek uložení výkopku (sypaniny) se určí v m3 uloženého výkopku (sypaniny),v rostlém stavu zpravidla ve výkopišti. </t>
  </si>
  <si>
    <t>8</t>
  </si>
  <si>
    <t>171201211</t>
  </si>
  <si>
    <t>Poplatek za uložení stavebního odpadu - zeminy a kameniva na skládce</t>
  </si>
  <si>
    <t>t</t>
  </si>
  <si>
    <t>1594879479</t>
  </si>
  <si>
    <t>Poplatek za uložení stavebního odpadu na skládce (skládkovné) zeminy a kameniva zatříděného do Katalogu odpadů pod kódem 170 504</t>
  </si>
  <si>
    <t xml:space="preserve">Poznámka k souboru cen:_x000D_
1. Ceny uvedené v souboru cen lze po dohodě upravit podle místních podmínek. </t>
  </si>
  <si>
    <t>97*2 'Přepočtené koeficientem množství</t>
  </si>
  <si>
    <t>9</t>
  </si>
  <si>
    <t>181301102</t>
  </si>
  <si>
    <t>Rozprostření ornice tl vrstvy do 150 mm pl do 500 m2 v rovině nebo ve svahu do 1:5</t>
  </si>
  <si>
    <t>m2</t>
  </si>
  <si>
    <t>-639033428</t>
  </si>
  <si>
    <t>Rozprostření a urovnání ornice v rovině nebo ve svahu sklonu do 1:5 při souvislé ploše do 500 m2, tl. vrstvy přes 100 do 150 mm</t>
  </si>
  <si>
    <t xml:space="preserve">Poznámka k souboru cen:_x000D_
1. V ceně jsou započteny i náklady na případné nutné přemístění hromad nebo dočasných skládek na místo spotřeby ze vzdálenosti do 30 m. 2. V ceně nejsou započteny náklady na získání ornice; toto získání se oceňuje cenami souboru cen 121 10-11 Sejmutí ornice. 3. Případné nakládání ornice, v souvislosti s pozn. č. 2 se oceňuje cenami souboru cen 167 10-11 Nakládání, skládání a překládání neulehlého výkopku nebo sypaniny. 4. Jsou-li hromady nebo dočasné skládky ornice umístěny podle projektu ve vzdálenosti přes 30 m od místa spotřeby, oceňuje se její přemístění cenami souboru cen 162 . 0-1 . Vodorovné přemístění výkopku, přičemž se vzdálenost 30 m, uvedená v popisu cen, neodečítá. </t>
  </si>
  <si>
    <t>10</t>
  </si>
  <si>
    <t>M</t>
  </si>
  <si>
    <t>10371500</t>
  </si>
  <si>
    <t>substrát pro trávníky VL</t>
  </si>
  <si>
    <t>-624836961</t>
  </si>
  <si>
    <t>11</t>
  </si>
  <si>
    <t>181411131</t>
  </si>
  <si>
    <t>Založení parkového trávníku výsevem plochy do 1000 m2 v rovině a ve svahu do 1:5</t>
  </si>
  <si>
    <t>1915275505</t>
  </si>
  <si>
    <t>Založení trávníku na půdě předem připravené plochy do 1000 m2 výsevem včetně utažení parkového v rovině nebo na svahu do 1:5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</si>
  <si>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</si>
  <si>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12</t>
  </si>
  <si>
    <t>00572410</t>
  </si>
  <si>
    <t>osivo směs travní parková</t>
  </si>
  <si>
    <t>kg</t>
  </si>
  <si>
    <t>-108574883</t>
  </si>
  <si>
    <t>220*0,04</t>
  </si>
  <si>
    <t>8,8*1,015 'Přepočtené koeficientem množství</t>
  </si>
  <si>
    <t>13</t>
  </si>
  <si>
    <t>181951101</t>
  </si>
  <si>
    <t>Úprava pláně v hornině tř. 1 až 4 bez zhutnění</t>
  </si>
  <si>
    <t>-1770072095</t>
  </si>
  <si>
    <t>Úprava pláně vyrovnáním výškových rozdílů v hornině tř. 1 až 4 bez zhutnění</t>
  </si>
  <si>
    <t xml:space="preserve">Poznámka k souboru cen:_x000D_
1. Ceny jsou určeny pro urovnání všech nově zřizovaných ploch (v zářezech i na násypech) vodorovných nebo ve sklonu do 1:5 pod zpevnění ploch jakéhokoliv druhu, pod humusování, (ne však pro plochy zásypu rýh pro podzemní vedení), drnování apod. a dále, předepíše-li projekt urovnání pláně z jiného důvodu. 2. Ceny nelze použít pro urovnání lavic (berem) šířky do 3 m přerušujících svahy, pro urovnání dna silničních a železničních příkopů pro jakoukoliv šířku dna; toto urovnání se oceňuje cenami souboru cen 182 .0-1 Svahování. 3. Urovnání ploch ve sklonu přes 1 : 5 se oceňuje cenami souboru cen 182 . 0-11 Svahování trvalých svahů do projektovaných profilů. 4. Náklady na urovnání dna a stěn při čištění příkopů pozemních komunikací jsou započteny v cenách souborů cen 938 90-2 . Čištění příkopů komunikací v suchu nebo ve vodě části A02 Zemní práce pro objekty oborů 821 až 828. 5. Míru zhutnění určuje projekt. Ceny se zhutněním jsou určeny pro jakoukoliv míru zhutnění. </t>
  </si>
  <si>
    <t>14</t>
  </si>
  <si>
    <t>181951102</t>
  </si>
  <si>
    <t>Úprava pláně v hornině tř. 1 až 4 se zhutněním</t>
  </si>
  <si>
    <t>2013905403</t>
  </si>
  <si>
    <t>Úprava pláně vyrovnáním výškových rozdílů v hornině tř. 1 až 4 se zhutněním</t>
  </si>
  <si>
    <t>184802111</t>
  </si>
  <si>
    <t>Chemické odplevelení před založením kultury nad 20 m2 postřikem na široko v rovině a svahu do 1:5</t>
  </si>
  <si>
    <t>-2069944117</t>
  </si>
  <si>
    <t>Chemické odplevelení půdy před založením kultury, trávníku nebo zpevněných ploch o výměře jednotlivě přes 20 m2 v rovině nebo na svahu do 1:5 postřikem na široko</t>
  </si>
  <si>
    <t xml:space="preserve">Poznámka k souboru cen:_x000D_
1. Ceny -2111, -2211, -2311 a -2411 lze použít i pro aplikaci retardantů na trávníky. 2. V cenách -2111, -2211, -2311 a -2411 jsou započteny i náklady na dovoz vody do 10 km. 3. V cenách nejsou započteny náklady na případné zapravení přípravku do půdy a) obděláním půdy; tyto práce se oceňují cenami části A02 souboru cen 183 40-31 Obdělání půdy, b) prolitím; toto se oceňuje cenami části C02 souboru cen 185 80-43 Zalití rostlin vodou a případně cenami části A02 souboru cen 185 85-11 Dovoz vody pro zálivku rostlin. 4. Každá opakovaná aplikace se oceňuje samostatně. 5. Chemické odplevelení ploch do 20 m2 se oceňuje příslušnými cenami souboru cen 184 80-26 Chemické odplevelení po založení kultury. 6. V cenách o sklonu svahu přes 1:1 jsou uvažovány podmínky pro svahy běžně schůdné; bez použití lezeckých technik. V případě použití lezeckých technik se tyto náklady oceňují individuálně. </t>
  </si>
  <si>
    <t>16</t>
  </si>
  <si>
    <t>185803111</t>
  </si>
  <si>
    <t>Ošetření trávníku shrabáním v rovině a svahu do 1:5</t>
  </si>
  <si>
    <t>-960938985</t>
  </si>
  <si>
    <t>Ošetření trávníku jednorázové v rovině nebo na svahu do 1:5</t>
  </si>
  <si>
    <t xml:space="preserve">Poznámka k souboru cen:_x000D_
1. V cenách nejsou započteny náklady na : a) vypletí; tyto práce se oceňují cenami části C02 souboru cen 185 80-42 Vypletí, b) zalití; tyto práce se oceňují cenami části C02 souboru cen 185 80-43 Zalití rostlin vodou c) chemické odplevelení; tyto práce se oceňují cenami části A02 souboru cen 184 80-22 Chemické odplevelení trávníku, d) hnojení; tyto práce se oceňuji cenami části A02 souboru cen 184 85-11 Hnojení roztokem hnojiva nebo 185 80-21 Hnojení. 2. V cenách jsou započteny i náklady na pokosení se shrabáním, naložením shrabu na dopravní prostředek s odvezením do vzdálenosti 20 km a vyložením shrabu. 3. V cenách o sklonu svahu přes 1:1 jsou uvažovány podmínky pro svahy běžně schůdné; bez použití lezeckých technik. V případě použití lezeckých technik se tyto náklady oceňují individuálně. </t>
  </si>
  <si>
    <t>17</t>
  </si>
  <si>
    <t>185804312</t>
  </si>
  <si>
    <t>Zalití rostlin vodou plocha přes 20 m2</t>
  </si>
  <si>
    <t>1577180388</t>
  </si>
  <si>
    <t>Zalití rostlin vodou plochy záhonů jednotlivě přes 20 m2</t>
  </si>
  <si>
    <t>Komunikace pozemní</t>
  </si>
  <si>
    <t>18</t>
  </si>
  <si>
    <t>564762111</t>
  </si>
  <si>
    <t>Podklad z vibrovaného štěrku VŠ tl 200 mm</t>
  </si>
  <si>
    <t>900821688</t>
  </si>
  <si>
    <t>Podklad nebo kryt z vibrovaného štěrku VŠ s rozprostřením, vlhčením a zhutněním, po zhutnění tl. 200 mm</t>
  </si>
  <si>
    <t>19</t>
  </si>
  <si>
    <t>564851111</t>
  </si>
  <si>
    <t>Podklad ze štěrkodrtě ŠD tl 150 mm</t>
  </si>
  <si>
    <t>-1127174494</t>
  </si>
  <si>
    <t>Podklad ze štěrkodrti ŠD s rozprostřením a zhutněním, po zhutnění tl. 150 mm</t>
  </si>
  <si>
    <t>200+5</t>
  </si>
  <si>
    <t>20</t>
  </si>
  <si>
    <t>573231106</t>
  </si>
  <si>
    <t>Postřik živičný spojovací ze silniční emulze v množství 0,30 kg/m2</t>
  </si>
  <si>
    <t>1835308790</t>
  </si>
  <si>
    <t>Postřik spojovací PS bez posypu kamenivem ze silniční emulze, v množství 0,30 kg/m2</t>
  </si>
  <si>
    <t>578143113</t>
  </si>
  <si>
    <t>Litý asfalt MA 11 (LAS) tl 40 mm š do 3 m z nemodifikovaného asfaltu</t>
  </si>
  <si>
    <t>-323185063</t>
  </si>
  <si>
    <t>Litý asfalt MA 11 (LAS) s rozprostřením z nemodifikovaného asfaltu v pruhu šířky do 3 m tl. 40 mm</t>
  </si>
  <si>
    <t xml:space="preserve">Poznámka k souboru cen:_x000D_
1. V cenách jsou započteny i náklady na napojení pracovních spár. 2. V cenách nejsou započteny náklady na příp. projektem předepsané: a) vložky z lepenky, které se oceňují cenami souboru cen 919 7.- Vložka pod litý asfalt, b) zdrsňovací posypy, které se oceňují cenami souboru cen 578 90- Zdrsňovací posyp litého asfaltu, c) posypy drobným kamenivem, které se oceňují cenami souboru cen 572 40- Posyp živičného podkladu nebo krytu části C 01 tohoto katalogu. </t>
  </si>
  <si>
    <t>22</t>
  </si>
  <si>
    <t>596211110</t>
  </si>
  <si>
    <t>Kladení zámkové dlažby komunikací pro pěší tl 60 mm skupiny A pl do 50 m2</t>
  </si>
  <si>
    <t>-209211618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</si>
  <si>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do 50 m2</t>
  </si>
  <si>
    <t xml:space="preserve">Poznámka k souboru cen:_x000D_
1. Pro volbu cen dlažeb platí toto rozdělení: Skupina A: dlažby z prvků stejného tvaru, Skupina B: dlažby z prvků dvou a více tvarů nebo z obrazců o ploše jednotlivě do 100 m2, Skupina C: dlažby obloukovitých tvarů (oblouky, kruhy, apod.). 2. V cenách jsou započteny i náklady na dodání hmot pro lože a na dodání materiálu na výplň spár. 3. V cenách nejsou započteny náklady na dodání zámkové dlažby, které se oceňuje ve specifikaci; ztratné lze dohodnout u plochy a) do 100 m2 ve výši 3 %, b) přes 100 do 300 m2 ve výši 2 %, c) přes 300 m2 ve výši 1 %. 4. Část lože přesahující tloušťku 40 mm se oceňuje cenami souboru cen 451 . . -9 . Příplatek za každých dalších 10 mm tloušťky podkladu nebo lože. </t>
  </si>
  <si>
    <t>23</t>
  </si>
  <si>
    <t>59245006</t>
  </si>
  <si>
    <t>dlažba skladebná betonová základní pro nevidomé 20 x 10 x 6 cm barevná</t>
  </si>
  <si>
    <t>-775517626</t>
  </si>
  <si>
    <t>5*1,03 'Přepočtené koeficientem množství</t>
  </si>
  <si>
    <t>Ostatní konstrukce a práce, bourání</t>
  </si>
  <si>
    <t>24</t>
  </si>
  <si>
    <t>912111111</t>
  </si>
  <si>
    <t>Montáž zábrany parkovací sloupku v do 800 mm zabetonovaného</t>
  </si>
  <si>
    <t>1548151576</t>
  </si>
  <si>
    <t>Montáž zábrany parkovací tvaru sloupku do výšky 800 mm zabetonované</t>
  </si>
  <si>
    <t xml:space="preserve">Poznámka k souboru cen:_x000D_
1. V cenách jsou započteny i náklady na: a) montáž sloupku včetně upevňovacího materiálu, b) vykopání jamky a zabetonování u cen -1111, -1112, c) upevňovací patky včetně betonu a upevňovacího materiálu u ceny -1112. 2. V cenách nejsou započteny náklady na dodání zábrany, tyto se oceňují ve specifikaci. </t>
  </si>
  <si>
    <t>25</t>
  </si>
  <si>
    <t>74910162</t>
  </si>
  <si>
    <t>zahrazovací sloupek ocelový, žárově zinkovaný, nátěr komaxit, pro pevnou fixaci R 76mm</t>
  </si>
  <si>
    <t>941930237</t>
  </si>
  <si>
    <t>26</t>
  </si>
  <si>
    <t>914111111</t>
  </si>
  <si>
    <t>Montáž svislé dopravní značky do velikosti 1 m2 objímkami na sloupek nebo konzolu</t>
  </si>
  <si>
    <t>-636099695</t>
  </si>
  <si>
    <t>Montáž svislé dopravní značky základní velikosti do 1 m2 objímkami na sloupky nebo konzoly</t>
  </si>
  <si>
    <t xml:space="preserve">Poznámka k souboru cen:_x000D_
1. V cenách jsou započteny i náklady na montáž značek včetně upevňovacího materiálu na předem připravenou nosnou konstrukci (sloupek, konzolu, sloup). 2. V cenách nejsou započteny náklady na: a) dodání značek, tyto se oceňují ve specifikaci, b) na montáž a dodávku ocelových nosných konstrukcí – sloupků, konzol, tyto se oceňují cenami souboru cen 914 51 Montáž sloupku a 914 53 Montáž konzol a nástavců, c) nátěry, tyto se oceňují jako práce PSV příslušnými cenami katalogu 800-783 Nátěry, d) naložení a odklizení výkopku, tyto se oceňují cenami části A 01 katalogu 800-1 Zemní práce. 3. Ceny nelze použít pro osazení a montáž svislých dopravních značek: a) světelných, tyto se oceňují cenami katalogu 800-741 Elektroinstalace - silnoproud, b) upevněných na lanech nebo speciálních konstrukcích nesoucích více značek, tyto se oceňují individuálně. </t>
  </si>
  <si>
    <t>27</t>
  </si>
  <si>
    <t>40445478</t>
  </si>
  <si>
    <t>značka dopravní svislá retroreflexní fólie tř 1 FeZn prolis D 700mm</t>
  </si>
  <si>
    <t>-364275389</t>
  </si>
  <si>
    <t>28</t>
  </si>
  <si>
    <t>914511112</t>
  </si>
  <si>
    <t>Montáž sloupku dopravních značek délky do 3,5 m s betonovým základem a patkou</t>
  </si>
  <si>
    <t>13508830</t>
  </si>
  <si>
    <t>Montáž sloupku dopravních značek délky do 3,5 m do hliníkové patky</t>
  </si>
  <si>
    <t xml:space="preserve">Poznámka k souboru cen:_x000D_
1. V cenách jsou započteny i náklady na: a) vykopání jamek s odhozem výkopku na vzdálenost do 3 m, b) osazení sloupku včetně montáže a dodávky plastového víčka, 2. V cenách -1111 jsou započteny i náklady na betonový základ. 3. V cenách -1112 jsou započteny i náklady na hliníkovou patku s betonovým základem. 4. V cenách nejsou započteny náklady na: a) dodání sloupku, tyto se oceňují ve specifikaci b) naložení a odklizení výkopku, tyto se oceňují cenami části A01 katalogu 800-1 Zemní práce. </t>
  </si>
  <si>
    <t>29</t>
  </si>
  <si>
    <t>40445230</t>
  </si>
  <si>
    <t>sloupek Zn pro dopravní značku D 70mm v 350mm</t>
  </si>
  <si>
    <t>1082181474</t>
  </si>
  <si>
    <t>30</t>
  </si>
  <si>
    <t>916131213</t>
  </si>
  <si>
    <t>Osazení silničního obrubníku betonového stojatého s boční opěrou do lože z betonu prostého</t>
  </si>
  <si>
    <t>1982641801</t>
  </si>
  <si>
    <t>Osazení silničního obrubníku betonového se zřízením lože, s vyplněním a zatřením spár cementovou maltou stojatého s boční opěrou z betonu prostého, do lože z betonu prostého</t>
  </si>
  <si>
    <t xml:space="preserve">Poznámka k souboru cen:_x000D_
1. V cenách silničních obrubníků ležatých i stojatých jsou započteny: a) pro osazení do lože z kameniva těženého i náklady na dodání hmot pro lože tl. 80 až 100 mm, b) pro osazení do lože z betonu prostého i náklady na dodání hmot pro lože tl. 80 až 100 mm; v cenách -1113 a -1213 též náklady na zřízení bočních opěr. 2. Část lože z betonu prostého přesahující tl. 100 mm se oceňuje cenou 916 99-1121 Lože pod obrubníky, krajníky nebo obruby z dlažebních kostek. 3. V cenách nejsou započteny náklady na dodání obrubníků, tyto se oceňují ve specifikaci. </t>
  </si>
  <si>
    <t>31</t>
  </si>
  <si>
    <t>59217029</t>
  </si>
  <si>
    <t>obrubník betonový silniční nájezdový 100x15x15 cm</t>
  </si>
  <si>
    <t>-1576757124</t>
  </si>
  <si>
    <t>32</t>
  </si>
  <si>
    <t>59217030</t>
  </si>
  <si>
    <t>obrubník betonový silniční přechodový 100x15x15-25 cm</t>
  </si>
  <si>
    <t>-752044527</t>
  </si>
  <si>
    <t>33</t>
  </si>
  <si>
    <t>916231213</t>
  </si>
  <si>
    <t>Osazení chodníkového obrubníku betonového stojatého s boční opěrou do lože z betonu prostého</t>
  </si>
  <si>
    <t>-1087252459</t>
  </si>
  <si>
    <t>Osazení chodníkového obrubníku betonového se zřízením lože, s vyplněním a zatřením spár cementovou maltou stojatého s boční opěrou z betonu prostého, do lože z betonu prostého</t>
  </si>
  <si>
    <t xml:space="preserve">Poznámka k souboru cen:_x000D_
1. V cenách chodníkových obrubníků ležatých i stojatých jsou započteny pro osazení a) do lože z kameniva těženého i náklady na dodání hmot pro lože tl. 80 až 100 mm, b) do lože z betonu prostého i náklady na dodání hmot pro lože tl. 80 až 100 mm; v cenách -1113 a -1213 též náklady na zřízení bočních opěr. 2. Část lože z betonu prostého přesahující tl. 100 mm se oceňuje cenou 916 99-1121 Lože pod obrubníky, krajníky nebo obruby z dlažebních kostek. 3. V cenách nejsou započteny náklady na dodání obrubníků, tyto se oceňují ve specifikaci. </t>
  </si>
  <si>
    <t>34</t>
  </si>
  <si>
    <t>59217019</t>
  </si>
  <si>
    <t>obrubník betonový chodníkový 100x10x20 cm</t>
  </si>
  <si>
    <t>1785383489</t>
  </si>
  <si>
    <t>35</t>
  </si>
  <si>
    <t>919726122</t>
  </si>
  <si>
    <t>Geotextilie pro ochranu, separaci a filtraci netkaná měrná hmotnost do 300 g/m2</t>
  </si>
  <si>
    <t>CS ÚRS 2017 02</t>
  </si>
  <si>
    <t>1392045554</t>
  </si>
  <si>
    <t>Geotextilie netkaná pro ochranu, separaci nebo filtraci měrná hmotnost přes 200 do 300 g/m2</t>
  </si>
  <si>
    <t>36</t>
  </si>
  <si>
    <t>919732211</t>
  </si>
  <si>
    <t>Styčná spára napojení nového živičného povrchu na stávající za tepla š 15 mm hl 25 mm s prořezáním</t>
  </si>
  <si>
    <t>1505153372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</si>
  <si>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</si>
  <si>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 xml:space="preserve">Poznámka k souboru cen:_x000D_
1. V cenách jsou započteny i náklady na vyčištění spár, na impregnaci a zalití spár včetně dodání hmot. </t>
  </si>
  <si>
    <t>998</t>
  </si>
  <si>
    <t>Přesun hmot</t>
  </si>
  <si>
    <t>37</t>
  </si>
  <si>
    <t>998225111</t>
  </si>
  <si>
    <t>Přesun hmot pro pozemní komunikace s krytem z kamene, monolitickým betonovým nebo živičným</t>
  </si>
  <si>
    <t>-144810307</t>
  </si>
  <si>
    <t>Přesun hmot pro komunikace s krytem z kameniva, monolitickým betonovým nebo živičným dopravní vzdálenost do 200 m jakékoliv délky objektu</t>
  </si>
  <si>
    <t>SO 410 - VO chodník Za Bažantnicí</t>
  </si>
  <si>
    <t xml:space="preserve">    2 - Zakládání</t>
  </si>
  <si>
    <t>PSV - Práce a dodávky PSV</t>
  </si>
  <si>
    <t xml:space="preserve">    741 - Elektroinstalace - silnoproud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</si>
  <si>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</si>
  <si>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</si>
  <si>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</si>
  <si>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</si>
  <si>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Zakládání</t>
  </si>
  <si>
    <t>278381154</t>
  </si>
  <si>
    <t>Základy pod technologická zařízení půdorysné plochy do 1 m2 z betonu prostého tř. C 16/20</t>
  </si>
  <si>
    <t>-1180825124</t>
  </si>
  <si>
    <t>Základ (podezdívka) betonový pod ventilátory, čerpadla, ohřívače, motorová zařízení apod. z betonu prostého nebo železového včetně potřebného bednění, s hladkou cementovou omítkou stěn, s potěrem, s vynecháním otvorů pro kotevní železa, bez zemních prací a izolace půdorysná plocha základu přes 0,50 do 1,00 m2 tř. C 16/20</t>
  </si>
  <si>
    <t xml:space="preserve">Poznámka k souboru cen:_x000D_
1. Základ o půdorysné ploše přes 2 m2 se oceňuje příslušnými cenami jednotlivých konstrukčních prvků. </t>
  </si>
  <si>
    <t>34844460</t>
  </si>
  <si>
    <t>stožárové pouzdro OSV 6</t>
  </si>
  <si>
    <t>-625358789</t>
  </si>
  <si>
    <t>R001</t>
  </si>
  <si>
    <t>Plech nebo keramická deska (dlaždice) pod stožár OSV 6</t>
  </si>
  <si>
    <t>-1396090621</t>
  </si>
  <si>
    <t>PSV</t>
  </si>
  <si>
    <t>Práce a dodávky PSV</t>
  </si>
  <si>
    <t>741</t>
  </si>
  <si>
    <t>Elektroinstalace - silnoproud</t>
  </si>
  <si>
    <t>741130041</t>
  </si>
  <si>
    <t>Ukončení vodič izolovaný do 25mm2 smršťovací záklopkou nebo páskem</t>
  </si>
  <si>
    <t>-1070842844</t>
  </si>
  <si>
    <t>Ukončení vodičů izolovaných s označením a zapojením smršťovací záklopkou nebo páskou bez letování, průřezu žíly do 25 mm2</t>
  </si>
  <si>
    <t>34343127</t>
  </si>
  <si>
    <t>trubka smršťovací tenkostěnná bez lepidla RC 25,4/12,7</t>
  </si>
  <si>
    <t>-2014768012</t>
  </si>
  <si>
    <t>Práce a dodávky M</t>
  </si>
  <si>
    <t>21-M</t>
  </si>
  <si>
    <t>Elektromontáže</t>
  </si>
  <si>
    <t>210050903</t>
  </si>
  <si>
    <t>Nátěr vrchní stožárů venkovního vedení na zemi</t>
  </si>
  <si>
    <t>64</t>
  </si>
  <si>
    <t>257151978</t>
  </si>
  <si>
    <t>Nátěry stožárů venkovního vedení vn, nn, vn, stožárových transformátorů a ocelových součástí vn a výstroje stožárových mimo skříní stožárů vrchní nátěr na zemi</t>
  </si>
  <si>
    <t>11163152</t>
  </si>
  <si>
    <t>lak asfaltový izolační</t>
  </si>
  <si>
    <t>128</t>
  </si>
  <si>
    <t>464037363</t>
  </si>
  <si>
    <t>210120101</t>
  </si>
  <si>
    <t>Montáž pojistkových patron do 60 A se styčným kroužkem</t>
  </si>
  <si>
    <t>-2001212907</t>
  </si>
  <si>
    <t>Montáž pojistek se zapojením vodičů závitových pojistkových částí pojistkových patron do 60 A se styčným kroužkem</t>
  </si>
  <si>
    <t>34523482</t>
  </si>
  <si>
    <t xml:space="preserve">pojistka skleněná, In = 5A na DIN lištu (P5/20 5A) do elektrovýzbroje   </t>
  </si>
  <si>
    <t>256</t>
  </si>
  <si>
    <t>1436525316</t>
  </si>
  <si>
    <t>210202013</t>
  </si>
  <si>
    <t>Montáž svítidlo výbojkové průmyslové stropní na výložník</t>
  </si>
  <si>
    <t>887728016</t>
  </si>
  <si>
    <t>Montáž svítidel výbojkových se zapojením vodičů průmyslových nebo venkovních na výložník</t>
  </si>
  <si>
    <t>34844452</t>
  </si>
  <si>
    <t>svítidlo venkovní výbojkové výložníkové typu SAFIR 1, se zdrojem 50W (SHC - SON-T)</t>
  </si>
  <si>
    <t>-1884121898</t>
  </si>
  <si>
    <t>210204011</t>
  </si>
  <si>
    <t>Montáž stožárů osvětlení ocelových samostatně stojících délky do 12 m</t>
  </si>
  <si>
    <t>1198420356</t>
  </si>
  <si>
    <t>Montáž stožárů osvětlení, bez zemních prací ocelových samostatně stojících, délky do 12 m</t>
  </si>
  <si>
    <t>316790040</t>
  </si>
  <si>
    <t>ocelový, válcový, bezpaticový, vetknutý, pouzdrový stožár VO typu OSVP 5, výšky 5m,</t>
  </si>
  <si>
    <t>1270438387</t>
  </si>
  <si>
    <t>210204206</t>
  </si>
  <si>
    <t>Montáž elektrovýzbroje stožárů osvětlení 8 okruhů</t>
  </si>
  <si>
    <t>1822693335</t>
  </si>
  <si>
    <t>345100020</t>
  </si>
  <si>
    <t xml:space="preserve">elektrovýzbroj SCHM 1,5-35 vícesvorková, vč. skleněné pojistky 10A a zapoj.   </t>
  </si>
  <si>
    <t>1703959412</t>
  </si>
  <si>
    <t>210220020</t>
  </si>
  <si>
    <t>Montáž uzemňovacího vedení vodičů FeZn pomocí svorek v zemi páskou do 120 mm2 ve městské zástavbě</t>
  </si>
  <si>
    <t>-917305343</t>
  </si>
  <si>
    <t>Montáž uzemňovacího vedení s upevněním, propojením a připojením pomocí svorek v zemi s izolací spojů vodičů FeZn páskou průřezu do 120 mm2 v městské zástavbě</t>
  </si>
  <si>
    <t>35441073</t>
  </si>
  <si>
    <t>drát D 10mm FeZn</t>
  </si>
  <si>
    <t>1545802877</t>
  </si>
  <si>
    <t>154*0,62</t>
  </si>
  <si>
    <t>95,48*1,03 'Přepočtené koeficientem množství</t>
  </si>
  <si>
    <t>210220301</t>
  </si>
  <si>
    <t>Montáž svorek hromosvodných se 2 šrouby</t>
  </si>
  <si>
    <t>324884</t>
  </si>
  <si>
    <t>Montáž hromosvodného vedení svorek se 2 šrouby</t>
  </si>
  <si>
    <t>35441986</t>
  </si>
  <si>
    <t>svorka odbočovací a spojovací pro pásek 30x4 mm, FeZn</t>
  </si>
  <si>
    <t>155310358</t>
  </si>
  <si>
    <t>210220302</t>
  </si>
  <si>
    <t>Montáž svorek hromosvodných se 3 a více šrouby</t>
  </si>
  <si>
    <t>457699275</t>
  </si>
  <si>
    <t>Montáž hromosvodného vedení svorek se 3 a vícešrouby</t>
  </si>
  <si>
    <t>35441996</t>
  </si>
  <si>
    <t>svorka odbočovací a spojovací pro spojování kruhových a páskových vodičů, FeZn</t>
  </si>
  <si>
    <t>1409742295</t>
  </si>
  <si>
    <t>210280002</t>
  </si>
  <si>
    <t>Zkoušky a prohlídky el rozvodů a zařízení celková prohlídka pro objem mtž prací do 500 000 Kč</t>
  </si>
  <si>
    <t>-383018512</t>
  </si>
  <si>
    <t>Zkoušky a prohlídky elektrických rozvodů a zařízení celková prohlídka, zkoušení, měření a vyhotovení revizní zprávy pro objem montážních prací přes 100 do 500 tisíc Kč</t>
  </si>
  <si>
    <t xml:space="preserve">Poznámka k souboru cen:_x000D_
1. Ceny -0001 až -0010 jsou určeny pro objem montážních prací včetně nákladů na nosný a podružný materiál. </t>
  </si>
  <si>
    <t>210812011</t>
  </si>
  <si>
    <t>Montáž kabel Cu plný kulatý do 1 kV 3x1,5 až 6 mm2 uložený volně nebo v liště (CYKY)</t>
  </si>
  <si>
    <t>1308821236</t>
  </si>
  <si>
    <t>Montáž izolovaných kabelů měděných do 1 kV bez ukončení plných a kulatých (CYKY, CHKE-R,...) uložených volně nebo v liště počtu a průřezu žil 3x1,5 až 6 mm2</t>
  </si>
  <si>
    <t>34111030</t>
  </si>
  <si>
    <t>kabel silový s Cu jádrem 1 kV 3x1,5mm2</t>
  </si>
  <si>
    <t>1101341791</t>
  </si>
  <si>
    <t>32*1,15 'Přepočtené koeficientem množství</t>
  </si>
  <si>
    <t>345100000</t>
  </si>
  <si>
    <t>ostatní el. instalační materiál (spojovací materiál, drobný elektroinstalační materiál)</t>
  </si>
  <si>
    <t>kpl</t>
  </si>
  <si>
    <t>-2120221160</t>
  </si>
  <si>
    <t>210812035</t>
  </si>
  <si>
    <t>Montáž kabel Cu plný kulatý do 1 kV 4x16 mm2 uložený volně nebo v liště (CYKY)</t>
  </si>
  <si>
    <t>658153846</t>
  </si>
  <si>
    <t>Montáž izolovaných kabelů měděných do 1 kV bez ukončení plných a kulatých (CYKY, CHKE-R,...) uložených volně nebo v liště počtu a průřezu žil 4x16 mm2</t>
  </si>
  <si>
    <t>34111080</t>
  </si>
  <si>
    <t>kabel silový s Cu jádrem 1 kV 4x16mm2</t>
  </si>
  <si>
    <t>-574454204</t>
  </si>
  <si>
    <t>168*1,15 'Přepočtené koeficientem množství</t>
  </si>
  <si>
    <t>22-M</t>
  </si>
  <si>
    <t>Montáže technologických zařízení pro dopravní stavby</t>
  </si>
  <si>
    <t>220110346</t>
  </si>
  <si>
    <t>Montáž štítku kabelového průběžného</t>
  </si>
  <si>
    <t>155753259</t>
  </si>
  <si>
    <t>Montáž kabelového štítku včetně vyražení znaku na štítek, připevnění na kabel, ovinutí štítku páskou pro označení konce kabelu</t>
  </si>
  <si>
    <t xml:space="preserve">Poznámka k souboru cen:_x000D_
1. V ceně 220 11-0346 není započten náklad na dodávku štítku. </t>
  </si>
  <si>
    <t>35442111</t>
  </si>
  <si>
    <t>štítek plastový -  čísla svodů</t>
  </si>
  <si>
    <t>898403640</t>
  </si>
  <si>
    <t>štítek plastový -  kabelový s tiskem</t>
  </si>
  <si>
    <t>35442110</t>
  </si>
  <si>
    <t>štítek pro stožár VO</t>
  </si>
  <si>
    <t>1978769614</t>
  </si>
  <si>
    <t>46-M</t>
  </si>
  <si>
    <t>Zemní práce při extr.mont.pracích</t>
  </si>
  <si>
    <t>460030011</t>
  </si>
  <si>
    <t>Sejmutí drnu jakékoliv tloušťky</t>
  </si>
  <si>
    <t>-102235337</t>
  </si>
  <si>
    <t>Přípravné terénní práce sejmutí drnu včetně nařezání a uložení na hromady nebo naložení na dopravní prostředek jakékoliv tloušťky</t>
  </si>
  <si>
    <t xml:space="preserve">Poznámka k souboru cen:_x000D_
1. V cenách -0001 až -0007 nejsou zahrnuty náklady na odstranění kamenů, kořenů a ostatních nevhodných přimísenin, tyto práce se oceňují individuálně. 2. U cen -0021 až -0025 se u středně hustého porostu uvažuje hustota do 3 ks/m2, u hustého porostu přes 3 ks/m2. 3. U ceny -0092 se počítá první vytržený obrubník trojnásobnou délkou. </t>
  </si>
  <si>
    <t>460050005</t>
  </si>
  <si>
    <t>Hloubení nezapažených jam pro stožáry jednoduché délky do 8 m na rovině ručně v hornině tř 5</t>
  </si>
  <si>
    <t>-694659135</t>
  </si>
  <si>
    <t>Hloubení nezapažených jam ručně pro stožáry s přemístěním výkopku do vzdálenosti 3 m od okraje jámy nebo naložením na dopravní prostředek, včetně zásypu, zhutnění a urovnání povrchu bez patky jednoduché na rovině, délky přes 6 do 8 m, v hornině třídy 5</t>
  </si>
  <si>
    <t xml:space="preserve">Poznámka k souboru cen:_x000D_
1. Ceny hloubení jam v hornině třídy 6 a 7 jsou stanoveny za použití pneumatického kladiva. </t>
  </si>
  <si>
    <t>460150144</t>
  </si>
  <si>
    <t>Hloubení kabelových zapažených i nezapažených rýh ručně š 35 cm, hl 60 cm, v hornině tř 4</t>
  </si>
  <si>
    <t>1031859074</t>
  </si>
  <si>
    <t>Hloubení zapažených i nezapažených kabelových rýh ručně včetně urovnání dna s přemístěním výkopku do vzdálenosti 3 m od okraje jámy nebo naložením na dopravní prostředek šířky 35 cm, hloubky 60 cm, v hornině třídy 4</t>
  </si>
  <si>
    <t xml:space="preserve">Poznámka k souboru cen:_x000D_
1. Ceny hloubení rýh v hornině třídy 6 a 7 se oceňují cenami souboru cen 460 20- . Hloubení nezapažených kabelových rýh strojně. </t>
  </si>
  <si>
    <t>460150304</t>
  </si>
  <si>
    <t>Hloubení kabelových zapažených i nezapažených rýh ručně š 50 cm, hl 120 cm, v hornině tř 4</t>
  </si>
  <si>
    <t>159717522</t>
  </si>
  <si>
    <t>Hloubení zapažených i nezapažených kabelových rýh ručně včetně urovnání dna s přemístěním výkopku do vzdálenosti 3 m od okraje jámy nebo naložením na dopravní prostředek šířky 50 cm, hloubky 120 cm, v hornině třídy 4</t>
  </si>
  <si>
    <t>460421023</t>
  </si>
  <si>
    <t>Lože kabelů z písku a štěrkopísku tl 5 cm nad kabel, kryté beton deskou 50x15 cm, š lože do 45 cm</t>
  </si>
  <si>
    <t>-4869969</t>
  </si>
  <si>
    <t>Kabelové lože včetně podsypu, zhutnění a urovnání povrchu z písku nebo štěrkopísku tloušťky 5 cm nad kabel zakryté betonovými deskami vel. 50 x 15 cm, šířky lože přes 30 do 45 cm</t>
  </si>
  <si>
    <t xml:space="preserve">Poznámka k souboru cen:_x000D_
1. V cenách -1021 až -1072, -1121 až -1172 a -1221 až -1272 nejsou započteny náklady na dodávku betonových a plastových desek. Tato dodávka se oceňuje ve specifikaci. </t>
  </si>
  <si>
    <t>59213004</t>
  </si>
  <si>
    <t>deska krycí betonová 50 x 17/10 x 3,5 cm</t>
  </si>
  <si>
    <t>763229498</t>
  </si>
  <si>
    <t>460510075</t>
  </si>
  <si>
    <t>Kabelové prostupy z trub plastových do rýhy s obetonováním, průměru do 15 cm</t>
  </si>
  <si>
    <t>120297594</t>
  </si>
  <si>
    <t>Kabelové prostupy, kanály a multikanály kabelové prostupy z trub plastových včetně osazení, utěsnění a spárování do rýhy, bez výkopových prací s obetonováním, vnitřního průměru přes 10 do 15 cm</t>
  </si>
  <si>
    <t xml:space="preserve">Poznámka k souboru cen:_x000D_
1. V cenách -0004 až -0156 nejsou obsaženy náklady na dodávku trub. Tato dodávka se oceňuje ve specifikaci. 2. V cenách -0258 až -0274 nejsou obsaženy náklady na dodávku žlabů. Tato dodávka se oceňuje ve specifikaci. 3. V cenách -0301 až -0353 nejsou obsaženy náklady na dodávku multikanálů. Tato dodávka se oceňuje ve specifikaci. </t>
  </si>
  <si>
    <t>38</t>
  </si>
  <si>
    <t>34571355</t>
  </si>
  <si>
    <t>trubka elektroinstalační ohebná dvouplášťová korugovaná D 94/110 mm, HDPE+LDPE</t>
  </si>
  <si>
    <t>-709142213</t>
  </si>
  <si>
    <t>39</t>
  </si>
  <si>
    <t>460560134</t>
  </si>
  <si>
    <t>Zásyp rýh ručně šířky 35 cm, hloubky 50 cm, z horniny třídy 4</t>
  </si>
  <si>
    <t>-721838394</t>
  </si>
  <si>
    <t>Zásyp kabelových rýh ručně s uložením výkopku ve vrstvách včetně zhutnění a urovnání povrchu šířky 35 cm hloubky 50 cm, v hornině třídy 4</t>
  </si>
  <si>
    <t>40</t>
  </si>
  <si>
    <t>460560304</t>
  </si>
  <si>
    <t>Zásyp rýh ručně šířky 50 cm, hloubky 120 cm, z horniny třídy 4</t>
  </si>
  <si>
    <t>2026447599</t>
  </si>
  <si>
    <t>Zásyp kabelových rýh ručně s uložením výkopku ve vrstvách včetně zhutnění a urovnání povrchu šířky 50 cm hloubky 120 cm, v hornině třídy 4</t>
  </si>
  <si>
    <t>41</t>
  </si>
  <si>
    <t>46056170R</t>
  </si>
  <si>
    <t>1619144153</t>
  </si>
  <si>
    <t>Zkoušky hutnění zasypaných rýh</t>
  </si>
  <si>
    <t>42</t>
  </si>
  <si>
    <t>460600023</t>
  </si>
  <si>
    <t>Vodorovné přemístění horniny jakékoliv třídy do 1000 m</t>
  </si>
  <si>
    <t>-216702006</t>
  </si>
  <si>
    <t>Přemístění (odvoz) horniny, suti a vybouraných hmot vodorovné přemístění horniny včetně složení, bez naložení a rozprostření jakékoliv třídy, na vzdálenost přes 500 do 1000 m</t>
  </si>
  <si>
    <t xml:space="preserve">Poznámka k souboru cen:_x000D_
1. V cenách -0021 až -0031 nejsou započteny místní poplatky za uložení výkopku na řízenou skládku. 2. V cenách -0041 až -0071 nejsou započteny poplatky za uložení suti na řízenou skládku a recyklaci. </t>
  </si>
  <si>
    <t>43</t>
  </si>
  <si>
    <t>460600031</t>
  </si>
  <si>
    <t>Příplatek k vodorovnému přemístění horniny za každých dalších 1000 m</t>
  </si>
  <si>
    <t>502298565</t>
  </si>
  <si>
    <t>Přemístění (odvoz) horniny, suti a vybouraných hmot vodorovné přemístění horniny včetně složení, bez naložení a rozprostření jakékoliv třídy, na vzdálenost Příplatek k ceně -0023 za každých dalších i započatých 1000 m</t>
  </si>
  <si>
    <t>44</t>
  </si>
  <si>
    <t>460620007</t>
  </si>
  <si>
    <t>Zatravnění včetně zalití vodou na rovině</t>
  </si>
  <si>
    <t>971990410</t>
  </si>
  <si>
    <t>Úprava terénu zatravnění, včetně dodání osiva a zalití vodou na rovině</t>
  </si>
  <si>
    <t xml:space="preserve">Poznámka k souboru cen:_x000D_
1. V cenách -0002 až -0003 nejsou zahrnuty dodávku drnů. Tato se oceňuje ve specifikaci. 2. V cenách -0022 až -0028 nejsou zahrnuty náklady na dodávku obrubníků. Tato dodávka se oceňuje ve specifikaci. </t>
  </si>
  <si>
    <t>VRN - Vedlejší rozpočtové náklady</t>
  </si>
  <si>
    <t xml:space="preserve">    VRN1 - Průzkumné, geodetické a projektové práce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</si>
  <si>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</si>
  <si>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</si>
  <si>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</si>
  <si>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</si>
  <si>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</si>
  <si>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</si>
  <si>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1024</t>
  </si>
  <si>
    <t>631063787</t>
  </si>
  <si>
    <t>Geodetické práce před výstavbou, vytýčení sítí</t>
  </si>
  <si>
    <t>012203000</t>
  </si>
  <si>
    <t>Geodetické práce při provádění stavby</t>
  </si>
  <si>
    <t>488897302</t>
  </si>
  <si>
    <t>012303000</t>
  </si>
  <si>
    <t>Geodetické práce po výstavbě</t>
  </si>
  <si>
    <t>296450625</t>
  </si>
  <si>
    <t>013254000</t>
  </si>
  <si>
    <t>Dokumentace skutečného provedení stavby</t>
  </si>
  <si>
    <t>-1682568115</t>
  </si>
  <si>
    <t>VRN6</t>
  </si>
  <si>
    <t>Územní vlivy</t>
  </si>
  <si>
    <t>060001000</t>
  </si>
  <si>
    <t>1507475587</t>
  </si>
  <si>
    <t>VRN7</t>
  </si>
  <si>
    <t>Provozní vlivy</t>
  </si>
  <si>
    <t>070001000</t>
  </si>
  <si>
    <t>1868570783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</si>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</sst>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0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5" fillId="0" borderId="28" xfId="0" applyFont="1" applyBorder="1" applyAlignment="1" applyProtection="1">
      <alignment horizontal="center" vertical="center"/>
    </xf>
    <xf numFmtId="49" fontId="35" fillId="0" borderId="28" xfId="0" applyNumberFormat="1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left" vertical="center" wrapText="1"/>
    </xf>
    <xf numFmtId="0" fontId="35" fillId="0" borderId="28" xfId="0" applyFont="1" applyBorder="1" applyAlignment="1" applyProtection="1">
      <alignment horizontal="center" vertical="center" wrapText="1"/>
    </xf>
    <xf numFmtId="167" fontId="35" fillId="0" borderId="28" xfId="0" applyNumberFormat="1" applyFont="1" applyBorder="1" applyAlignment="1" applyProtection="1">
      <alignment vertical="center"/>
    </xf>
    <xf numFmtId="4" fontId="35" fillId="3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</xf>
    <xf numFmtId="0" fontId="35" fillId="0" borderId="5" xfId="0" applyFont="1" applyBorder="1" applyAlignment="1">
      <alignment vertical="center"/>
    </xf>
    <xf numFmtId="0" fontId="35" fillId="3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33" width="2.28515625" customWidth="1"/>
    <col min="34" max="34" width="2.85546875" customWidth="1"/>
    <col min="35" max="35" width="27.140625" customWidth="1"/>
    <col min="36" max="37" width="2.140625" customWidth="1"/>
    <col min="38" max="38" width="7.140625" customWidth="1"/>
    <col min="39" max="39" width="2.85546875" customWidth="1"/>
    <col min="40" max="40" width="11.42578125" customWidth="1"/>
    <col min="41" max="41" width="6.42578125" customWidth="1"/>
    <col min="42" max="42" width="3.5703125" customWidth="1"/>
    <col min="43" max="43" width="13.42578125" customWidth="1"/>
    <col min="44" max="44" width="11.7109375" customWidth="1"/>
    <col min="45" max="47" width="22.140625" hidden="1" customWidth="1"/>
    <col min="48" max="52" width="18.5703125" hidden="1" customWidth="1"/>
    <col min="53" max="53" width="16.42578125" hidden="1" customWidth="1"/>
    <col min="54" max="54" width="21.42578125" hidden="1" customWidth="1"/>
    <col min="55" max="56" width="16.42578125" hidden="1" customWidth="1"/>
    <col min="57" max="57" width="57" customWidth="1"/>
    <col min="71" max="91" width="9.140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344"/>
      <c r="AS2" s="344"/>
      <c r="AT2" s="344"/>
      <c r="AU2" s="344"/>
      <c r="AV2" s="344"/>
      <c r="AW2" s="344"/>
      <c r="AX2" s="344"/>
      <c r="AY2" s="344"/>
      <c r="AZ2" s="344"/>
      <c r="BA2" s="344"/>
      <c r="BB2" s="344"/>
      <c r="BC2" s="344"/>
      <c r="BD2" s="344"/>
      <c r="BE2" s="344"/>
      <c r="BS2" s="21" t="s">
        <v>8</v>
      </c>
      <c r="BT2" s="21" t="s">
        <v>9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8</v>
      </c>
      <c r="BT3" s="21" t="s">
        <v>10</v>
      </c>
    </row>
    <row r="4" spans="1:74" ht="36.9" customHeight="1">
      <c r="B4" s="25"/>
      <c r="C4" s="26"/>
      <c r="D4" s="27" t="s">
        <v>11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E4" s="30" t="s">
        <v>13</v>
      </c>
      <c r="BS4" s="21" t="s">
        <v>14</v>
      </c>
    </row>
    <row r="5" spans="1:74" ht="14.4" customHeight="1">
      <c r="B5" s="25"/>
      <c r="C5" s="26"/>
      <c r="D5" s="31" t="s">
        <v>15</v>
      </c>
      <c r="E5" s="26"/>
      <c r="F5" s="26"/>
      <c r="G5" s="26"/>
      <c r="H5" s="26"/>
      <c r="I5" s="26"/>
      <c r="J5" s="26"/>
      <c r="K5" s="309" t="s">
        <v>16</v>
      </c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310"/>
      <c r="AI5" s="310"/>
      <c r="AJ5" s="310"/>
      <c r="AK5" s="310"/>
      <c r="AL5" s="310"/>
      <c r="AM5" s="310"/>
      <c r="AN5" s="310"/>
      <c r="AO5" s="310"/>
      <c r="AP5" s="26"/>
      <c r="AQ5" s="28"/>
      <c r="BE5" s="307" t="s">
        <v>17</v>
      </c>
      <c r="BS5" s="21" t="s">
        <v>8</v>
      </c>
    </row>
    <row r="6" spans="1:74" ht="36.9" customHeight="1">
      <c r="B6" s="25"/>
      <c r="C6" s="26"/>
      <c r="D6" s="33" t="s">
        <v>18</v>
      </c>
      <c r="E6" s="26"/>
      <c r="F6" s="26"/>
      <c r="G6" s="26"/>
      <c r="H6" s="26"/>
      <c r="I6" s="26"/>
      <c r="J6" s="26"/>
      <c r="K6" s="311" t="s">
        <v>19</v>
      </c>
      <c r="L6" s="310"/>
      <c r="M6" s="310"/>
      <c r="N6" s="310"/>
      <c r="O6" s="310"/>
      <c r="P6" s="310"/>
      <c r="Q6" s="310"/>
      <c r="R6" s="310"/>
      <c r="S6" s="310"/>
      <c r="T6" s="310"/>
      <c r="U6" s="310"/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26"/>
      <c r="AQ6" s="28"/>
      <c r="BE6" s="308"/>
      <c r="BS6" s="21" t="s">
        <v>8</v>
      </c>
    </row>
    <row r="7" spans="1:74" ht="14.4" customHeight="1">
      <c r="B7" s="25"/>
      <c r="C7" s="26"/>
      <c r="D7" s="34" t="s">
        <v>20</v>
      </c>
      <c r="E7" s="26"/>
      <c r="F7" s="26"/>
      <c r="G7" s="26"/>
      <c r="H7" s="26"/>
      <c r="I7" s="26"/>
      <c r="J7" s="26"/>
      <c r="K7" s="32" t="s">
        <v>21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4" t="s">
        <v>22</v>
      </c>
      <c r="AL7" s="26"/>
      <c r="AM7" s="26"/>
      <c r="AN7" s="32" t="s">
        <v>21</v>
      </c>
      <c r="AO7" s="26"/>
      <c r="AP7" s="26"/>
      <c r="AQ7" s="28"/>
      <c r="BE7" s="308"/>
      <c r="BS7" s="21" t="s">
        <v>8</v>
      </c>
    </row>
    <row r="8" spans="1:74" ht="14.4" customHeight="1">
      <c r="B8" s="25"/>
      <c r="C8" s="26"/>
      <c r="D8" s="34" t="s">
        <v>23</v>
      </c>
      <c r="E8" s="26"/>
      <c r="F8" s="26"/>
      <c r="G8" s="26"/>
      <c r="H8" s="26"/>
      <c r="I8" s="26"/>
      <c r="J8" s="26"/>
      <c r="K8" s="32" t="s">
        <v>24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4" t="s">
        <v>25</v>
      </c>
      <c r="AL8" s="26"/>
      <c r="AM8" s="26"/>
      <c r="AN8" s="35" t="s">
        <v>26</v>
      </c>
      <c r="AO8" s="26"/>
      <c r="AP8" s="26"/>
      <c r="AQ8" s="28"/>
      <c r="BE8" s="308"/>
      <c r="BS8" s="21" t="s">
        <v>8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E9" s="308"/>
      <c r="BS9" s="21" t="s">
        <v>8</v>
      </c>
    </row>
    <row r="10" spans="1:74" ht="14.4" customHeight="1">
      <c r="B10" s="25"/>
      <c r="C10" s="26"/>
      <c r="D10" s="34" t="s">
        <v>27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4" t="s">
        <v>28</v>
      </c>
      <c r="AL10" s="26"/>
      <c r="AM10" s="26"/>
      <c r="AN10" s="32" t="s">
        <v>21</v>
      </c>
      <c r="AO10" s="26"/>
      <c r="AP10" s="26"/>
      <c r="AQ10" s="28"/>
      <c r="BE10" s="308"/>
      <c r="BS10" s="21" t="s">
        <v>8</v>
      </c>
    </row>
    <row r="11" spans="1:74" ht="18.45" customHeight="1">
      <c r="B11" s="25"/>
      <c r="C11" s="26"/>
      <c r="D11" s="26"/>
      <c r="E11" s="32" t="s">
        <v>29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4" t="s">
        <v>30</v>
      </c>
      <c r="AL11" s="26"/>
      <c r="AM11" s="26"/>
      <c r="AN11" s="32" t="s">
        <v>21</v>
      </c>
      <c r="AO11" s="26"/>
      <c r="AP11" s="26"/>
      <c r="AQ11" s="28"/>
      <c r="BE11" s="308"/>
      <c r="BS11" s="21" t="s">
        <v>8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E12" s="308"/>
      <c r="BS12" s="21" t="s">
        <v>8</v>
      </c>
    </row>
    <row r="13" spans="1:74" ht="14.4" customHeight="1">
      <c r="B13" s="25"/>
      <c r="C13" s="26"/>
      <c r="D13" s="34" t="s">
        <v>31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4" t="s">
        <v>28</v>
      </c>
      <c r="AL13" s="26"/>
      <c r="AM13" s="26"/>
      <c r="AN13" s="36" t="s">
        <v>32</v>
      </c>
      <c r="AO13" s="26"/>
      <c r="AP13" s="26"/>
      <c r="AQ13" s="28"/>
      <c r="BE13" s="308"/>
      <c r="BS13" s="21" t="s">
        <v>8</v>
      </c>
    </row>
    <row r="14" spans="1:74" ht="13.2">
      <c r="B14" s="25"/>
      <c r="C14" s="26"/>
      <c r="D14" s="26"/>
      <c r="E14" s="312" t="s">
        <v>32</v>
      </c>
      <c r="F14" s="313"/>
      <c r="G14" s="313"/>
      <c r="H14" s="313"/>
      <c r="I14" s="313"/>
      <c r="J14" s="313"/>
      <c r="K14" s="313"/>
      <c r="L14" s="313"/>
      <c r="M14" s="313"/>
      <c r="N14" s="313"/>
      <c r="O14" s="313"/>
      <c r="P14" s="313"/>
      <c r="Q14" s="313"/>
      <c r="R14" s="313"/>
      <c r="S14" s="313"/>
      <c r="T14" s="313"/>
      <c r="U14" s="313"/>
      <c r="V14" s="313"/>
      <c r="W14" s="313"/>
      <c r="X14" s="313"/>
      <c r="Y14" s="313"/>
      <c r="Z14" s="313"/>
      <c r="AA14" s="313"/>
      <c r="AB14" s="313"/>
      <c r="AC14" s="313"/>
      <c r="AD14" s="313"/>
      <c r="AE14" s="313"/>
      <c r="AF14" s="313"/>
      <c r="AG14" s="313"/>
      <c r="AH14" s="313"/>
      <c r="AI14" s="313"/>
      <c r="AJ14" s="313"/>
      <c r="AK14" s="34" t="s">
        <v>30</v>
      </c>
      <c r="AL14" s="26"/>
      <c r="AM14" s="26"/>
      <c r="AN14" s="36" t="s">
        <v>32</v>
      </c>
      <c r="AO14" s="26"/>
      <c r="AP14" s="26"/>
      <c r="AQ14" s="28"/>
      <c r="BE14" s="308"/>
      <c r="BS14" s="21" t="s">
        <v>8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E15" s="308"/>
      <c r="BS15" s="21" t="s">
        <v>6</v>
      </c>
    </row>
    <row r="16" spans="1:74" ht="14.4" customHeight="1">
      <c r="B16" s="25"/>
      <c r="C16" s="26"/>
      <c r="D16" s="34" t="s">
        <v>33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4" t="s">
        <v>28</v>
      </c>
      <c r="AL16" s="26"/>
      <c r="AM16" s="26"/>
      <c r="AN16" s="32" t="s">
        <v>21</v>
      </c>
      <c r="AO16" s="26"/>
      <c r="AP16" s="26"/>
      <c r="AQ16" s="28"/>
      <c r="BE16" s="308"/>
      <c r="BS16" s="21" t="s">
        <v>6</v>
      </c>
    </row>
    <row r="17" spans="2:71" ht="18.45" customHeight="1">
      <c r="B17" s="25"/>
      <c r="C17" s="26"/>
      <c r="D17" s="26"/>
      <c r="E17" s="32" t="s">
        <v>34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4" t="s">
        <v>30</v>
      </c>
      <c r="AL17" s="26"/>
      <c r="AM17" s="26"/>
      <c r="AN17" s="32" t="s">
        <v>21</v>
      </c>
      <c r="AO17" s="26"/>
      <c r="AP17" s="26"/>
      <c r="AQ17" s="28"/>
      <c r="BE17" s="308"/>
      <c r="BS17" s="21" t="s">
        <v>35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E18" s="308"/>
      <c r="BS18" s="21" t="s">
        <v>8</v>
      </c>
    </row>
    <row r="19" spans="2:71" ht="14.4" customHeight="1">
      <c r="B19" s="25"/>
      <c r="C19" s="26"/>
      <c r="D19" s="34" t="s">
        <v>36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E19" s="308"/>
      <c r="BS19" s="21" t="s">
        <v>8</v>
      </c>
    </row>
    <row r="20" spans="2:71" ht="63" customHeight="1">
      <c r="B20" s="25"/>
      <c r="C20" s="26"/>
      <c r="D20" s="26"/>
      <c r="E20" s="314" t="s">
        <v>37</v>
      </c>
      <c r="F20" s="314"/>
      <c r="G20" s="314"/>
      <c r="H20" s="314"/>
      <c r="I20" s="314"/>
      <c r="J20" s="314"/>
      <c r="K20" s="314"/>
      <c r="L20" s="314"/>
      <c r="M20" s="314"/>
      <c r="N20" s="314"/>
      <c r="O20" s="314"/>
      <c r="P20" s="314"/>
      <c r="Q20" s="314"/>
      <c r="R20" s="314"/>
      <c r="S20" s="314"/>
      <c r="T20" s="314"/>
      <c r="U20" s="314"/>
      <c r="V20" s="314"/>
      <c r="W20" s="314"/>
      <c r="X20" s="314"/>
      <c r="Y20" s="314"/>
      <c r="Z20" s="314"/>
      <c r="AA20" s="314"/>
      <c r="AB20" s="314"/>
      <c r="AC20" s="314"/>
      <c r="AD20" s="314"/>
      <c r="AE20" s="314"/>
      <c r="AF20" s="314"/>
      <c r="AG20" s="314"/>
      <c r="AH20" s="314"/>
      <c r="AI20" s="314"/>
      <c r="AJ20" s="314"/>
      <c r="AK20" s="314"/>
      <c r="AL20" s="314"/>
      <c r="AM20" s="314"/>
      <c r="AN20" s="314"/>
      <c r="AO20" s="26"/>
      <c r="AP20" s="26"/>
      <c r="AQ20" s="28"/>
      <c r="BE20" s="308"/>
      <c r="BS20" s="21" t="s">
        <v>6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  <c r="BE21" s="308"/>
    </row>
    <row r="22" spans="2:71" ht="6.9" customHeight="1">
      <c r="B22" s="25"/>
      <c r="C22" s="26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7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  <c r="AF22" s="37"/>
      <c r="AG22" s="37"/>
      <c r="AH22" s="37"/>
      <c r="AI22" s="37"/>
      <c r="AJ22" s="37"/>
      <c r="AK22" s="37"/>
      <c r="AL22" s="37"/>
      <c r="AM22" s="37"/>
      <c r="AN22" s="37"/>
      <c r="AO22" s="37"/>
      <c r="AP22" s="26"/>
      <c r="AQ22" s="28"/>
      <c r="BE22" s="308"/>
    </row>
    <row r="23" spans="2:71" s="1" customFormat="1" ht="25.95" customHeight="1">
      <c r="B23" s="38"/>
      <c r="C23" s="39"/>
      <c r="D23" s="40" t="s">
        <v>38</v>
      </c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315">
        <f>ROUND(AG51,2)</f>
        <v>0</v>
      </c>
      <c r="AL23" s="316"/>
      <c r="AM23" s="316"/>
      <c r="AN23" s="316"/>
      <c r="AO23" s="316"/>
      <c r="AP23" s="39"/>
      <c r="AQ23" s="42"/>
      <c r="BE23" s="308"/>
    </row>
    <row r="24" spans="2:71" s="1" customFormat="1" ht="6.9" customHeight="1">
      <c r="B24" s="38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42"/>
      <c r="BE24" s="308"/>
    </row>
    <row r="25" spans="2:71" s="1" customFormat="1" ht="12">
      <c r="B25" s="38"/>
      <c r="C25" s="39"/>
      <c r="D25" s="39"/>
      <c r="E25" s="39"/>
      <c r="F25" s="39"/>
      <c r="G25" s="39"/>
      <c r="H25" s="39"/>
      <c r="I25" s="39"/>
      <c r="J25" s="39"/>
      <c r="K25" s="39"/>
      <c r="L25" s="317" t="s">
        <v>39</v>
      </c>
      <c r="M25" s="317"/>
      <c r="N25" s="317"/>
      <c r="O25" s="317"/>
      <c r="P25" s="39"/>
      <c r="Q25" s="39"/>
      <c r="R25" s="39"/>
      <c r="S25" s="39"/>
      <c r="T25" s="39"/>
      <c r="U25" s="39"/>
      <c r="V25" s="39"/>
      <c r="W25" s="317" t="s">
        <v>40</v>
      </c>
      <c r="X25" s="317"/>
      <c r="Y25" s="317"/>
      <c r="Z25" s="317"/>
      <c r="AA25" s="317"/>
      <c r="AB25" s="317"/>
      <c r="AC25" s="317"/>
      <c r="AD25" s="317"/>
      <c r="AE25" s="317"/>
      <c r="AF25" s="39"/>
      <c r="AG25" s="39"/>
      <c r="AH25" s="39"/>
      <c r="AI25" s="39"/>
      <c r="AJ25" s="39"/>
      <c r="AK25" s="317" t="s">
        <v>41</v>
      </c>
      <c r="AL25" s="317"/>
      <c r="AM25" s="317"/>
      <c r="AN25" s="317"/>
      <c r="AO25" s="317"/>
      <c r="AP25" s="39"/>
      <c r="AQ25" s="42"/>
      <c r="BE25" s="308"/>
    </row>
    <row r="26" spans="2:71" s="2" customFormat="1" ht="14.4" customHeight="1">
      <c r="B26" s="44"/>
      <c r="C26" s="45"/>
      <c r="D26" s="46" t="s">
        <v>42</v>
      </c>
      <c r="E26" s="45"/>
      <c r="F26" s="46" t="s">
        <v>43</v>
      </c>
      <c r="G26" s="45"/>
      <c r="H26" s="45"/>
      <c r="I26" s="45"/>
      <c r="J26" s="45"/>
      <c r="K26" s="45"/>
      <c r="L26" s="318">
        <v>0.21</v>
      </c>
      <c r="M26" s="319"/>
      <c r="N26" s="319"/>
      <c r="O26" s="319"/>
      <c r="P26" s="45"/>
      <c r="Q26" s="45"/>
      <c r="R26" s="45"/>
      <c r="S26" s="45"/>
      <c r="T26" s="45"/>
      <c r="U26" s="45"/>
      <c r="V26" s="45"/>
      <c r="W26" s="320">
        <f>ROUND(AZ51,2)</f>
        <v>0</v>
      </c>
      <c r="X26" s="319"/>
      <c r="Y26" s="319"/>
      <c r="Z26" s="319"/>
      <c r="AA26" s="319"/>
      <c r="AB26" s="319"/>
      <c r="AC26" s="319"/>
      <c r="AD26" s="319"/>
      <c r="AE26" s="319"/>
      <c r="AF26" s="45"/>
      <c r="AG26" s="45"/>
      <c r="AH26" s="45"/>
      <c r="AI26" s="45"/>
      <c r="AJ26" s="45"/>
      <c r="AK26" s="320">
        <f>ROUND(AV51,2)</f>
        <v>0</v>
      </c>
      <c r="AL26" s="319"/>
      <c r="AM26" s="319"/>
      <c r="AN26" s="319"/>
      <c r="AO26" s="319"/>
      <c r="AP26" s="45"/>
      <c r="AQ26" s="47"/>
      <c r="BE26" s="308"/>
    </row>
    <row r="27" spans="2:71" s="2" customFormat="1" ht="14.4" customHeight="1">
      <c r="B27" s="44"/>
      <c r="C27" s="45"/>
      <c r="D27" s="45"/>
      <c r="E27" s="45"/>
      <c r="F27" s="46" t="s">
        <v>44</v>
      </c>
      <c r="G27" s="45"/>
      <c r="H27" s="45"/>
      <c r="I27" s="45"/>
      <c r="J27" s="45"/>
      <c r="K27" s="45"/>
      <c r="L27" s="318">
        <v>0.15</v>
      </c>
      <c r="M27" s="319"/>
      <c r="N27" s="319"/>
      <c r="O27" s="319"/>
      <c r="P27" s="45"/>
      <c r="Q27" s="45"/>
      <c r="R27" s="45"/>
      <c r="S27" s="45"/>
      <c r="T27" s="45"/>
      <c r="U27" s="45"/>
      <c r="V27" s="45"/>
      <c r="W27" s="320">
        <f>ROUND(BA51,2)</f>
        <v>0</v>
      </c>
      <c r="X27" s="319"/>
      <c r="Y27" s="319"/>
      <c r="Z27" s="319"/>
      <c r="AA27" s="319"/>
      <c r="AB27" s="319"/>
      <c r="AC27" s="319"/>
      <c r="AD27" s="319"/>
      <c r="AE27" s="319"/>
      <c r="AF27" s="45"/>
      <c r="AG27" s="45"/>
      <c r="AH27" s="45"/>
      <c r="AI27" s="45"/>
      <c r="AJ27" s="45"/>
      <c r="AK27" s="320">
        <f>ROUND(AW51,2)</f>
        <v>0</v>
      </c>
      <c r="AL27" s="319"/>
      <c r="AM27" s="319"/>
      <c r="AN27" s="319"/>
      <c r="AO27" s="319"/>
      <c r="AP27" s="45"/>
      <c r="AQ27" s="47"/>
      <c r="BE27" s="308"/>
    </row>
    <row r="28" spans="2:71" s="2" customFormat="1" ht="14.4" hidden="1" customHeight="1">
      <c r="B28" s="44"/>
      <c r="C28" s="45"/>
      <c r="D28" s="45"/>
      <c r="E28" s="45"/>
      <c r="F28" s="46" t="s">
        <v>45</v>
      </c>
      <c r="G28" s="45"/>
      <c r="H28" s="45"/>
      <c r="I28" s="45"/>
      <c r="J28" s="45"/>
      <c r="K28" s="45"/>
      <c r="L28" s="318">
        <v>0.21</v>
      </c>
      <c r="M28" s="319"/>
      <c r="N28" s="319"/>
      <c r="O28" s="319"/>
      <c r="P28" s="45"/>
      <c r="Q28" s="45"/>
      <c r="R28" s="45"/>
      <c r="S28" s="45"/>
      <c r="T28" s="45"/>
      <c r="U28" s="45"/>
      <c r="V28" s="45"/>
      <c r="W28" s="320">
        <f>ROUND(BB51,2)</f>
        <v>0</v>
      </c>
      <c r="X28" s="319"/>
      <c r="Y28" s="319"/>
      <c r="Z28" s="319"/>
      <c r="AA28" s="319"/>
      <c r="AB28" s="319"/>
      <c r="AC28" s="319"/>
      <c r="AD28" s="319"/>
      <c r="AE28" s="319"/>
      <c r="AF28" s="45"/>
      <c r="AG28" s="45"/>
      <c r="AH28" s="45"/>
      <c r="AI28" s="45"/>
      <c r="AJ28" s="45"/>
      <c r="AK28" s="320">
        <v>0</v>
      </c>
      <c r="AL28" s="319"/>
      <c r="AM28" s="319"/>
      <c r="AN28" s="319"/>
      <c r="AO28" s="319"/>
      <c r="AP28" s="45"/>
      <c r="AQ28" s="47"/>
      <c r="BE28" s="308"/>
    </row>
    <row r="29" spans="2:71" s="2" customFormat="1" ht="14.4" hidden="1" customHeight="1">
      <c r="B29" s="44"/>
      <c r="C29" s="45"/>
      <c r="D29" s="45"/>
      <c r="E29" s="45"/>
      <c r="F29" s="46" t="s">
        <v>46</v>
      </c>
      <c r="G29" s="45"/>
      <c r="H29" s="45"/>
      <c r="I29" s="45"/>
      <c r="J29" s="45"/>
      <c r="K29" s="45"/>
      <c r="L29" s="318">
        <v>0.15</v>
      </c>
      <c r="M29" s="319"/>
      <c r="N29" s="319"/>
      <c r="O29" s="319"/>
      <c r="P29" s="45"/>
      <c r="Q29" s="45"/>
      <c r="R29" s="45"/>
      <c r="S29" s="45"/>
      <c r="T29" s="45"/>
      <c r="U29" s="45"/>
      <c r="V29" s="45"/>
      <c r="W29" s="320">
        <f>ROUND(BC51,2)</f>
        <v>0</v>
      </c>
      <c r="X29" s="319"/>
      <c r="Y29" s="319"/>
      <c r="Z29" s="319"/>
      <c r="AA29" s="319"/>
      <c r="AB29" s="319"/>
      <c r="AC29" s="319"/>
      <c r="AD29" s="319"/>
      <c r="AE29" s="319"/>
      <c r="AF29" s="45"/>
      <c r="AG29" s="45"/>
      <c r="AH29" s="45"/>
      <c r="AI29" s="45"/>
      <c r="AJ29" s="45"/>
      <c r="AK29" s="320">
        <v>0</v>
      </c>
      <c r="AL29" s="319"/>
      <c r="AM29" s="319"/>
      <c r="AN29" s="319"/>
      <c r="AO29" s="319"/>
      <c r="AP29" s="45"/>
      <c r="AQ29" s="47"/>
      <c r="BE29" s="308"/>
    </row>
    <row r="30" spans="2:71" s="2" customFormat="1" ht="14.4" hidden="1" customHeight="1">
      <c r="B30" s="44"/>
      <c r="C30" s="45"/>
      <c r="D30" s="45"/>
      <c r="E30" s="45"/>
      <c r="F30" s="46" t="s">
        <v>47</v>
      </c>
      <c r="G30" s="45"/>
      <c r="H30" s="45"/>
      <c r="I30" s="45"/>
      <c r="J30" s="45"/>
      <c r="K30" s="45"/>
      <c r="L30" s="318">
        <v>0</v>
      </c>
      <c r="M30" s="319"/>
      <c r="N30" s="319"/>
      <c r="O30" s="319"/>
      <c r="P30" s="45"/>
      <c r="Q30" s="45"/>
      <c r="R30" s="45"/>
      <c r="S30" s="45"/>
      <c r="T30" s="45"/>
      <c r="U30" s="45"/>
      <c r="V30" s="45"/>
      <c r="W30" s="320">
        <f>ROUND(BD51,2)</f>
        <v>0</v>
      </c>
      <c r="X30" s="319"/>
      <c r="Y30" s="319"/>
      <c r="Z30" s="319"/>
      <c r="AA30" s="319"/>
      <c r="AB30" s="319"/>
      <c r="AC30" s="319"/>
      <c r="AD30" s="319"/>
      <c r="AE30" s="319"/>
      <c r="AF30" s="45"/>
      <c r="AG30" s="45"/>
      <c r="AH30" s="45"/>
      <c r="AI30" s="45"/>
      <c r="AJ30" s="45"/>
      <c r="AK30" s="320">
        <v>0</v>
      </c>
      <c r="AL30" s="319"/>
      <c r="AM30" s="319"/>
      <c r="AN30" s="319"/>
      <c r="AO30" s="319"/>
      <c r="AP30" s="45"/>
      <c r="AQ30" s="47"/>
      <c r="BE30" s="308"/>
    </row>
    <row r="31" spans="2:71" s="1" customFormat="1" ht="6.9" customHeight="1"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42"/>
      <c r="BE31" s="308"/>
    </row>
    <row r="32" spans="2:71" s="1" customFormat="1" ht="25.95" customHeight="1">
      <c r="B32" s="38"/>
      <c r="C32" s="48"/>
      <c r="D32" s="49" t="s">
        <v>48</v>
      </c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1" t="s">
        <v>49</v>
      </c>
      <c r="U32" s="50"/>
      <c r="V32" s="50"/>
      <c r="W32" s="50"/>
      <c r="X32" s="321" t="s">
        <v>50</v>
      </c>
      <c r="Y32" s="322"/>
      <c r="Z32" s="322"/>
      <c r="AA32" s="322"/>
      <c r="AB32" s="322"/>
      <c r="AC32" s="50"/>
      <c r="AD32" s="50"/>
      <c r="AE32" s="50"/>
      <c r="AF32" s="50"/>
      <c r="AG32" s="50"/>
      <c r="AH32" s="50"/>
      <c r="AI32" s="50"/>
      <c r="AJ32" s="50"/>
      <c r="AK32" s="323">
        <f>SUM(AK23:AK30)</f>
        <v>0</v>
      </c>
      <c r="AL32" s="322"/>
      <c r="AM32" s="322"/>
      <c r="AN32" s="322"/>
      <c r="AO32" s="324"/>
      <c r="AP32" s="48"/>
      <c r="AQ32" s="52"/>
      <c r="BE32" s="308"/>
    </row>
    <row r="33" spans="2:56" s="1" customFormat="1" ht="6.9" customHeight="1"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42"/>
    </row>
    <row r="34" spans="2:56" s="1" customFormat="1" ht="6.9" customHeight="1">
      <c r="B34" s="53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54"/>
      <c r="AN34" s="54"/>
      <c r="AO34" s="54"/>
      <c r="AP34" s="54"/>
      <c r="AQ34" s="55"/>
    </row>
    <row r="38" spans="2:56" s="1" customFormat="1" ht="6.9" customHeight="1">
      <c r="B38" s="56"/>
      <c r="C38" s="57"/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8"/>
    </row>
    <row r="39" spans="2:56" s="1" customFormat="1" ht="36.9" customHeight="1">
      <c r="B39" s="38"/>
      <c r="C39" s="59" t="s">
        <v>51</v>
      </c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60"/>
      <c r="AD39" s="60"/>
      <c r="AE39" s="60"/>
      <c r="AF39" s="60"/>
      <c r="AG39" s="60"/>
      <c r="AH39" s="60"/>
      <c r="AI39" s="60"/>
      <c r="AJ39" s="60"/>
      <c r="AK39" s="60"/>
      <c r="AL39" s="60"/>
      <c r="AM39" s="60"/>
      <c r="AN39" s="60"/>
      <c r="AO39" s="60"/>
      <c r="AP39" s="60"/>
      <c r="AQ39" s="60"/>
      <c r="AR39" s="58"/>
    </row>
    <row r="40" spans="2:56" s="1" customFormat="1" ht="6.9" customHeight="1">
      <c r="B40" s="38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0"/>
      <c r="AC40" s="60"/>
      <c r="AD40" s="60"/>
      <c r="AE40" s="60"/>
      <c r="AF40" s="60"/>
      <c r="AG40" s="60"/>
      <c r="AH40" s="60"/>
      <c r="AI40" s="60"/>
      <c r="AJ40" s="60"/>
      <c r="AK40" s="60"/>
      <c r="AL40" s="60"/>
      <c r="AM40" s="60"/>
      <c r="AN40" s="60"/>
      <c r="AO40" s="60"/>
      <c r="AP40" s="60"/>
      <c r="AQ40" s="60"/>
      <c r="AR40" s="58"/>
    </row>
    <row r="41" spans="2:56" s="3" customFormat="1" ht="14.4" customHeight="1">
      <c r="B41" s="61"/>
      <c r="C41" s="62" t="s">
        <v>15</v>
      </c>
      <c r="D41" s="63"/>
      <c r="E41" s="63"/>
      <c r="F41" s="63"/>
      <c r="G41" s="63"/>
      <c r="H41" s="63"/>
      <c r="I41" s="63"/>
      <c r="J41" s="63"/>
      <c r="K41" s="63"/>
      <c r="L41" s="63" t="str">
        <f>K5</f>
        <v>153-17-02,10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64"/>
    </row>
    <row r="42" spans="2:56" s="4" customFormat="1" ht="36.9" customHeight="1">
      <c r="B42" s="65"/>
      <c r="C42" s="66" t="s">
        <v>18</v>
      </c>
      <c r="D42" s="67"/>
      <c r="E42" s="67"/>
      <c r="F42" s="67"/>
      <c r="G42" s="67"/>
      <c r="H42" s="67"/>
      <c r="I42" s="67"/>
      <c r="J42" s="67"/>
      <c r="K42" s="67"/>
      <c r="L42" s="325" t="str">
        <f>K6</f>
        <v>Pěší propojení Za Bažantnicí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P42" s="67"/>
      <c r="AQ42" s="67"/>
      <c r="AR42" s="68"/>
    </row>
    <row r="43" spans="2:56" s="1" customFormat="1" ht="6.9" customHeight="1">
      <c r="B43" s="38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58"/>
    </row>
    <row r="44" spans="2:56" s="1" customFormat="1" ht="13.2">
      <c r="B44" s="38"/>
      <c r="C44" s="62" t="s">
        <v>23</v>
      </c>
      <c r="D44" s="60"/>
      <c r="E44" s="60"/>
      <c r="F44" s="60"/>
      <c r="G44" s="60"/>
      <c r="H44" s="60"/>
      <c r="I44" s="60"/>
      <c r="J44" s="60"/>
      <c r="K44" s="60"/>
      <c r="L44" s="69" t="str">
        <f>IF(K8="","",K8)</f>
        <v>Praha 4 - Kunratice</v>
      </c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2" t="s">
        <v>25</v>
      </c>
      <c r="AJ44" s="60"/>
      <c r="AK44" s="60"/>
      <c r="AL44" s="60"/>
      <c r="AM44" s="327" t="str">
        <f>IF(AN8= "","",AN8)</f>
        <v>28. 6. 2018</v>
      </c>
      <c r="AN44" s="327"/>
      <c r="AO44" s="60"/>
      <c r="AP44" s="60"/>
      <c r="AQ44" s="60"/>
      <c r="AR44" s="58"/>
    </row>
    <row r="45" spans="2:56" s="1" customFormat="1" ht="6.9" customHeight="1">
      <c r="B45" s="38"/>
      <c r="C45" s="60"/>
      <c r="D45" s="60"/>
      <c r="E45" s="60"/>
      <c r="F45" s="60"/>
      <c r="G45" s="60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60"/>
      <c r="S45" s="60"/>
      <c r="T45" s="60"/>
      <c r="U45" s="60"/>
      <c r="V45" s="60"/>
      <c r="W45" s="60"/>
      <c r="X45" s="60"/>
      <c r="Y45" s="60"/>
      <c r="Z45" s="60"/>
      <c r="AA45" s="60"/>
      <c r="AB45" s="60"/>
      <c r="AC45" s="60"/>
      <c r="AD45" s="60"/>
      <c r="AE45" s="60"/>
      <c r="AF45" s="60"/>
      <c r="AG45" s="60"/>
      <c r="AH45" s="60"/>
      <c r="AI45" s="60"/>
      <c r="AJ45" s="60"/>
      <c r="AK45" s="60"/>
      <c r="AL45" s="60"/>
      <c r="AM45" s="60"/>
      <c r="AN45" s="60"/>
      <c r="AO45" s="60"/>
      <c r="AP45" s="60"/>
      <c r="AQ45" s="60"/>
      <c r="AR45" s="58"/>
    </row>
    <row r="46" spans="2:56" s="1" customFormat="1" ht="13.2">
      <c r="B46" s="38"/>
      <c r="C46" s="62" t="s">
        <v>27</v>
      </c>
      <c r="D46" s="60"/>
      <c r="E46" s="60"/>
      <c r="F46" s="60"/>
      <c r="G46" s="60"/>
      <c r="H46" s="60"/>
      <c r="I46" s="60"/>
      <c r="J46" s="60"/>
      <c r="K46" s="60"/>
      <c r="L46" s="63" t="str">
        <f>IF(E11= "","",E11)</f>
        <v>Městská část Praha - Kunratice</v>
      </c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0"/>
      <c r="AB46" s="60"/>
      <c r="AC46" s="60"/>
      <c r="AD46" s="60"/>
      <c r="AE46" s="60"/>
      <c r="AF46" s="60"/>
      <c r="AG46" s="60"/>
      <c r="AH46" s="60"/>
      <c r="AI46" s="62" t="s">
        <v>33</v>
      </c>
      <c r="AJ46" s="60"/>
      <c r="AK46" s="60"/>
      <c r="AL46" s="60"/>
      <c r="AM46" s="328" t="str">
        <f>IF(E17="","",E17)</f>
        <v>DIPRO, spol. s r.o.</v>
      </c>
      <c r="AN46" s="328"/>
      <c r="AO46" s="328"/>
      <c r="AP46" s="328"/>
      <c r="AQ46" s="60"/>
      <c r="AR46" s="58"/>
      <c r="AS46" s="329" t="s">
        <v>52</v>
      </c>
      <c r="AT46" s="330"/>
      <c r="AU46" s="71"/>
      <c r="AV46" s="71"/>
      <c r="AW46" s="71"/>
      <c r="AX46" s="71"/>
      <c r="AY46" s="71"/>
      <c r="AZ46" s="71"/>
      <c r="BA46" s="71"/>
      <c r="BB46" s="71"/>
      <c r="BC46" s="71"/>
      <c r="BD46" s="72"/>
    </row>
    <row r="47" spans="2:56" s="1" customFormat="1" ht="13.2">
      <c r="B47" s="38"/>
      <c r="C47" s="62" t="s">
        <v>31</v>
      </c>
      <c r="D47" s="60"/>
      <c r="E47" s="60"/>
      <c r="F47" s="60"/>
      <c r="G47" s="60"/>
      <c r="H47" s="60"/>
      <c r="I47" s="60"/>
      <c r="J47" s="60"/>
      <c r="K47" s="60"/>
      <c r="L47" s="63" t="str">
        <f>IF(E14= "Vyplň údaj","",E14)</f>
        <v/>
      </c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0"/>
      <c r="AB47" s="60"/>
      <c r="AC47" s="60"/>
      <c r="AD47" s="60"/>
      <c r="AE47" s="60"/>
      <c r="AF47" s="60"/>
      <c r="AG47" s="60"/>
      <c r="AH47" s="60"/>
      <c r="AI47" s="60"/>
      <c r="AJ47" s="60"/>
      <c r="AK47" s="60"/>
      <c r="AL47" s="60"/>
      <c r="AM47" s="60"/>
      <c r="AN47" s="60"/>
      <c r="AO47" s="60"/>
      <c r="AP47" s="60"/>
      <c r="AQ47" s="60"/>
      <c r="AR47" s="58"/>
      <c r="AS47" s="331"/>
      <c r="AT47" s="332"/>
      <c r="AU47" s="73"/>
      <c r="AV47" s="73"/>
      <c r="AW47" s="73"/>
      <c r="AX47" s="73"/>
      <c r="AY47" s="73"/>
      <c r="AZ47" s="73"/>
      <c r="BA47" s="73"/>
      <c r="BB47" s="73"/>
      <c r="BC47" s="73"/>
      <c r="BD47" s="74"/>
    </row>
    <row r="48" spans="2:56" s="1" customFormat="1" ht="10.8" customHeight="1">
      <c r="B48" s="38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60"/>
      <c r="Q48" s="60"/>
      <c r="R48" s="60"/>
      <c r="S48" s="60"/>
      <c r="T48" s="60"/>
      <c r="U48" s="60"/>
      <c r="V48" s="60"/>
      <c r="W48" s="60"/>
      <c r="X48" s="60"/>
      <c r="Y48" s="60"/>
      <c r="Z48" s="60"/>
      <c r="AA48" s="60"/>
      <c r="AB48" s="60"/>
      <c r="AC48" s="60"/>
      <c r="AD48" s="60"/>
      <c r="AE48" s="60"/>
      <c r="AF48" s="60"/>
      <c r="AG48" s="60"/>
      <c r="AH48" s="60"/>
      <c r="AI48" s="60"/>
      <c r="AJ48" s="60"/>
      <c r="AK48" s="60"/>
      <c r="AL48" s="60"/>
      <c r="AM48" s="60"/>
      <c r="AN48" s="60"/>
      <c r="AO48" s="60"/>
      <c r="AP48" s="60"/>
      <c r="AQ48" s="60"/>
      <c r="AR48" s="58"/>
      <c r="AS48" s="333"/>
      <c r="AT48" s="334"/>
      <c r="AU48" s="39"/>
      <c r="AV48" s="39"/>
      <c r="AW48" s="39"/>
      <c r="AX48" s="39"/>
      <c r="AY48" s="39"/>
      <c r="AZ48" s="39"/>
      <c r="BA48" s="39"/>
      <c r="BB48" s="39"/>
      <c r="BC48" s="39"/>
      <c r="BD48" s="75"/>
    </row>
    <row r="49" spans="1:91" s="1" customFormat="1" ht="29.25" customHeight="1">
      <c r="B49" s="38"/>
      <c r="C49" s="335" t="s">
        <v>53</v>
      </c>
      <c r="D49" s="336"/>
      <c r="E49" s="336"/>
      <c r="F49" s="336"/>
      <c r="G49" s="336"/>
      <c r="H49" s="76"/>
      <c r="I49" s="337" t="s">
        <v>54</v>
      </c>
      <c r="J49" s="336"/>
      <c r="K49" s="336"/>
      <c r="L49" s="336"/>
      <c r="M49" s="336"/>
      <c r="N49" s="336"/>
      <c r="O49" s="336"/>
      <c r="P49" s="336"/>
      <c r="Q49" s="336"/>
      <c r="R49" s="336"/>
      <c r="S49" s="336"/>
      <c r="T49" s="336"/>
      <c r="U49" s="336"/>
      <c r="V49" s="336"/>
      <c r="W49" s="336"/>
      <c r="X49" s="336"/>
      <c r="Y49" s="336"/>
      <c r="Z49" s="336"/>
      <c r="AA49" s="336"/>
      <c r="AB49" s="336"/>
      <c r="AC49" s="336"/>
      <c r="AD49" s="336"/>
      <c r="AE49" s="336"/>
      <c r="AF49" s="336"/>
      <c r="AG49" s="338" t="s">
        <v>55</v>
      </c>
      <c r="AH49" s="336"/>
      <c r="AI49" s="336"/>
      <c r="AJ49" s="336"/>
      <c r="AK49" s="336"/>
      <c r="AL49" s="336"/>
      <c r="AM49" s="336"/>
      <c r="AN49" s="337" t="s">
        <v>56</v>
      </c>
      <c r="AO49" s="336"/>
      <c r="AP49" s="336"/>
      <c r="AQ49" s="77" t="s">
        <v>57</v>
      </c>
      <c r="AR49" s="58"/>
      <c r="AS49" s="78" t="s">
        <v>58</v>
      </c>
      <c r="AT49" s="79" t="s">
        <v>59</v>
      </c>
      <c r="AU49" s="79" t="s">
        <v>60</v>
      </c>
      <c r="AV49" s="79" t="s">
        <v>61</v>
      </c>
      <c r="AW49" s="79" t="s">
        <v>62</v>
      </c>
      <c r="AX49" s="79" t="s">
        <v>63</v>
      </c>
      <c r="AY49" s="79" t="s">
        <v>64</v>
      </c>
      <c r="AZ49" s="79" t="s">
        <v>65</v>
      </c>
      <c r="BA49" s="79" t="s">
        <v>66</v>
      </c>
      <c r="BB49" s="79" t="s">
        <v>67</v>
      </c>
      <c r="BC49" s="79" t="s">
        <v>68</v>
      </c>
      <c r="BD49" s="80" t="s">
        <v>69</v>
      </c>
    </row>
    <row r="50" spans="1:91" s="1" customFormat="1" ht="10.8" customHeight="1">
      <c r="B50" s="38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0"/>
      <c r="AC50" s="60"/>
      <c r="AD50" s="60"/>
      <c r="AE50" s="60"/>
      <c r="AF50" s="60"/>
      <c r="AG50" s="60"/>
      <c r="AH50" s="60"/>
      <c r="AI50" s="60"/>
      <c r="AJ50" s="60"/>
      <c r="AK50" s="60"/>
      <c r="AL50" s="60"/>
      <c r="AM50" s="60"/>
      <c r="AN50" s="60"/>
      <c r="AO50" s="60"/>
      <c r="AP50" s="60"/>
      <c r="AQ50" s="60"/>
      <c r="AR50" s="58"/>
      <c r="AS50" s="81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3"/>
    </row>
    <row r="51" spans="1:91" s="4" customFormat="1" ht="32.4" customHeight="1">
      <c r="B51" s="65"/>
      <c r="C51" s="84" t="s">
        <v>70</v>
      </c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5"/>
      <c r="AC51" s="85"/>
      <c r="AD51" s="85"/>
      <c r="AE51" s="85"/>
      <c r="AF51" s="85"/>
      <c r="AG51" s="342">
        <f>ROUND(SUM(AG52:AG54),2)</f>
        <v>0</v>
      </c>
      <c r="AH51" s="342"/>
      <c r="AI51" s="342"/>
      <c r="AJ51" s="342"/>
      <c r="AK51" s="342"/>
      <c r="AL51" s="342"/>
      <c r="AM51" s="342"/>
      <c r="AN51" s="343">
        <f>SUM(AG51,AT51)</f>
        <v>0</v>
      </c>
      <c r="AO51" s="343"/>
      <c r="AP51" s="343"/>
      <c r="AQ51" s="86" t="s">
        <v>21</v>
      </c>
      <c r="AR51" s="68"/>
      <c r="AS51" s="87">
        <f>ROUND(SUM(AS52:AS54),2)</f>
        <v>0</v>
      </c>
      <c r="AT51" s="88">
        <f>ROUND(SUM(AV51:AW51),2)</f>
        <v>0</v>
      </c>
      <c r="AU51" s="89">
        <f>ROUND(SUM(AU52:AU54),5)</f>
        <v>0</v>
      </c>
      <c r="AV51" s="88">
        <f>ROUND(AZ51*L26,2)</f>
        <v>0</v>
      </c>
      <c r="AW51" s="88">
        <f>ROUND(BA51*L27,2)</f>
        <v>0</v>
      </c>
      <c r="AX51" s="88">
        <f>ROUND(BB51*L26,2)</f>
        <v>0</v>
      </c>
      <c r="AY51" s="88">
        <f>ROUND(BC51*L27,2)</f>
        <v>0</v>
      </c>
      <c r="AZ51" s="88">
        <f>ROUND(SUM(AZ52:AZ54),2)</f>
        <v>0</v>
      </c>
      <c r="BA51" s="88">
        <f>ROUND(SUM(BA52:BA54),2)</f>
        <v>0</v>
      </c>
      <c r="BB51" s="88">
        <f>ROUND(SUM(BB52:BB54),2)</f>
        <v>0</v>
      </c>
      <c r="BC51" s="88">
        <f>ROUND(SUM(BC52:BC54),2)</f>
        <v>0</v>
      </c>
      <c r="BD51" s="90">
        <f>ROUND(SUM(BD52:BD54),2)</f>
        <v>0</v>
      </c>
      <c r="BS51" s="91" t="s">
        <v>71</v>
      </c>
      <c r="BT51" s="91" t="s">
        <v>72</v>
      </c>
      <c r="BU51" s="92" t="s">
        <v>73</v>
      </c>
      <c r="BV51" s="91" t="s">
        <v>74</v>
      </c>
      <c r="BW51" s="91" t="s">
        <v>7</v>
      </c>
      <c r="BX51" s="91" t="s">
        <v>75</v>
      </c>
      <c r="CL51" s="91" t="s">
        <v>21</v>
      </c>
    </row>
    <row r="52" spans="1:91" s="5" customFormat="1" ht="28.8" customHeight="1">
      <c r="A52" s="93" t="s">
        <v>76</v>
      </c>
      <c r="B52" s="94"/>
      <c r="C52" s="95"/>
      <c r="D52" s="341" t="s">
        <v>77</v>
      </c>
      <c r="E52" s="341"/>
      <c r="F52" s="341"/>
      <c r="G52" s="341"/>
      <c r="H52" s="341"/>
      <c r="I52" s="96"/>
      <c r="J52" s="341" t="s">
        <v>78</v>
      </c>
      <c r="K52" s="341"/>
      <c r="L52" s="341"/>
      <c r="M52" s="341"/>
      <c r="N52" s="341"/>
      <c r="O52" s="341"/>
      <c r="P52" s="341"/>
      <c r="Q52" s="341"/>
      <c r="R52" s="341"/>
      <c r="S52" s="341"/>
      <c r="T52" s="341"/>
      <c r="U52" s="341"/>
      <c r="V52" s="341"/>
      <c r="W52" s="341"/>
      <c r="X52" s="341"/>
      <c r="Y52" s="341"/>
      <c r="Z52" s="341"/>
      <c r="AA52" s="341"/>
      <c r="AB52" s="341"/>
      <c r="AC52" s="341"/>
      <c r="AD52" s="341"/>
      <c r="AE52" s="341"/>
      <c r="AF52" s="341"/>
      <c r="AG52" s="339">
        <f>'SO 101 - Chodník Za Bažan...'!J27</f>
        <v>0</v>
      </c>
      <c r="AH52" s="340"/>
      <c r="AI52" s="340"/>
      <c r="AJ52" s="340"/>
      <c r="AK52" s="340"/>
      <c r="AL52" s="340"/>
      <c r="AM52" s="340"/>
      <c r="AN52" s="339">
        <f>SUM(AG52,AT52)</f>
        <v>0</v>
      </c>
      <c r="AO52" s="340"/>
      <c r="AP52" s="340"/>
      <c r="AQ52" s="97" t="s">
        <v>79</v>
      </c>
      <c r="AR52" s="98"/>
      <c r="AS52" s="99">
        <v>0</v>
      </c>
      <c r="AT52" s="100">
        <f>ROUND(SUM(AV52:AW52),2)</f>
        <v>0</v>
      </c>
      <c r="AU52" s="101">
        <f>'SO 101 - Chodník Za Bažan...'!P81</f>
        <v>0</v>
      </c>
      <c r="AV52" s="100">
        <f>'SO 101 - Chodník Za Bažan...'!J30</f>
        <v>0</v>
      </c>
      <c r="AW52" s="100">
        <f>'SO 101 - Chodník Za Bažan...'!J31</f>
        <v>0</v>
      </c>
      <c r="AX52" s="100">
        <f>'SO 101 - Chodník Za Bažan...'!J32</f>
        <v>0</v>
      </c>
      <c r="AY52" s="100">
        <f>'SO 101 - Chodník Za Bažan...'!J33</f>
        <v>0</v>
      </c>
      <c r="AZ52" s="100">
        <f>'SO 101 - Chodník Za Bažan...'!F30</f>
        <v>0</v>
      </c>
      <c r="BA52" s="100">
        <f>'SO 101 - Chodník Za Bažan...'!F31</f>
        <v>0</v>
      </c>
      <c r="BB52" s="100">
        <f>'SO 101 - Chodník Za Bažan...'!F32</f>
        <v>0</v>
      </c>
      <c r="BC52" s="100">
        <f>'SO 101 - Chodník Za Bažan...'!F33</f>
        <v>0</v>
      </c>
      <c r="BD52" s="102">
        <f>'SO 101 - Chodník Za Bažan...'!F34</f>
        <v>0</v>
      </c>
      <c r="BT52" s="103" t="s">
        <v>80</v>
      </c>
      <c r="BV52" s="103" t="s">
        <v>74</v>
      </c>
      <c r="BW52" s="103" t="s">
        <v>81</v>
      </c>
      <c r="BX52" s="103" t="s">
        <v>7</v>
      </c>
      <c r="CL52" s="103" t="s">
        <v>21</v>
      </c>
      <c r="CM52" s="103" t="s">
        <v>82</v>
      </c>
    </row>
    <row r="53" spans="1:91" s="5" customFormat="1" ht="28.8" customHeight="1">
      <c r="A53" s="93" t="s">
        <v>76</v>
      </c>
      <c r="B53" s="94"/>
      <c r="C53" s="95"/>
      <c r="D53" s="341" t="s">
        <v>83</v>
      </c>
      <c r="E53" s="341"/>
      <c r="F53" s="341"/>
      <c r="G53" s="341"/>
      <c r="H53" s="341"/>
      <c r="I53" s="96"/>
      <c r="J53" s="341" t="s">
        <v>84</v>
      </c>
      <c r="K53" s="341"/>
      <c r="L53" s="341"/>
      <c r="M53" s="341"/>
      <c r="N53" s="341"/>
      <c r="O53" s="341"/>
      <c r="P53" s="341"/>
      <c r="Q53" s="341"/>
      <c r="R53" s="341"/>
      <c r="S53" s="341"/>
      <c r="T53" s="341"/>
      <c r="U53" s="341"/>
      <c r="V53" s="341"/>
      <c r="W53" s="341"/>
      <c r="X53" s="341"/>
      <c r="Y53" s="341"/>
      <c r="Z53" s="341"/>
      <c r="AA53" s="341"/>
      <c r="AB53" s="341"/>
      <c r="AC53" s="341"/>
      <c r="AD53" s="341"/>
      <c r="AE53" s="341"/>
      <c r="AF53" s="341"/>
      <c r="AG53" s="339">
        <f>'SO 410 - VO chodník Za Ba...'!J27</f>
        <v>0</v>
      </c>
      <c r="AH53" s="340"/>
      <c r="AI53" s="340"/>
      <c r="AJ53" s="340"/>
      <c r="AK53" s="340"/>
      <c r="AL53" s="340"/>
      <c r="AM53" s="340"/>
      <c r="AN53" s="339">
        <f>SUM(AG53,AT53)</f>
        <v>0</v>
      </c>
      <c r="AO53" s="340"/>
      <c r="AP53" s="340"/>
      <c r="AQ53" s="97" t="s">
        <v>79</v>
      </c>
      <c r="AR53" s="98"/>
      <c r="AS53" s="99">
        <v>0</v>
      </c>
      <c r="AT53" s="100">
        <f>ROUND(SUM(AV53:AW53),2)</f>
        <v>0</v>
      </c>
      <c r="AU53" s="101">
        <f>'SO 410 - VO chodník Za Ba...'!P84</f>
        <v>0</v>
      </c>
      <c r="AV53" s="100">
        <f>'SO 410 - VO chodník Za Ba...'!J30</f>
        <v>0</v>
      </c>
      <c r="AW53" s="100">
        <f>'SO 410 - VO chodník Za Ba...'!J31</f>
        <v>0</v>
      </c>
      <c r="AX53" s="100">
        <f>'SO 410 - VO chodník Za Ba...'!J32</f>
        <v>0</v>
      </c>
      <c r="AY53" s="100">
        <f>'SO 410 - VO chodník Za Ba...'!J33</f>
        <v>0</v>
      </c>
      <c r="AZ53" s="100">
        <f>'SO 410 - VO chodník Za Ba...'!F30</f>
        <v>0</v>
      </c>
      <c r="BA53" s="100">
        <f>'SO 410 - VO chodník Za Ba...'!F31</f>
        <v>0</v>
      </c>
      <c r="BB53" s="100">
        <f>'SO 410 - VO chodník Za Ba...'!F32</f>
        <v>0</v>
      </c>
      <c r="BC53" s="100">
        <f>'SO 410 - VO chodník Za Ba...'!F33</f>
        <v>0</v>
      </c>
      <c r="BD53" s="102">
        <f>'SO 410 - VO chodník Za Ba...'!F34</f>
        <v>0</v>
      </c>
      <c r="BT53" s="103" t="s">
        <v>80</v>
      </c>
      <c r="BV53" s="103" t="s">
        <v>74</v>
      </c>
      <c r="BW53" s="103" t="s">
        <v>85</v>
      </c>
      <c r="BX53" s="103" t="s">
        <v>7</v>
      </c>
      <c r="CL53" s="103" t="s">
        <v>21</v>
      </c>
      <c r="CM53" s="103" t="s">
        <v>82</v>
      </c>
    </row>
    <row r="54" spans="1:91" s="5" customFormat="1" ht="14.4" customHeight="1">
      <c r="A54" s="93" t="s">
        <v>76</v>
      </c>
      <c r="B54" s="94"/>
      <c r="C54" s="95"/>
      <c r="D54" s="341" t="s">
        <v>86</v>
      </c>
      <c r="E54" s="341"/>
      <c r="F54" s="341"/>
      <c r="G54" s="341"/>
      <c r="H54" s="341"/>
      <c r="I54" s="96"/>
      <c r="J54" s="341" t="s">
        <v>87</v>
      </c>
      <c r="K54" s="341"/>
      <c r="L54" s="341"/>
      <c r="M54" s="341"/>
      <c r="N54" s="341"/>
      <c r="O54" s="341"/>
      <c r="P54" s="341"/>
      <c r="Q54" s="341"/>
      <c r="R54" s="341"/>
      <c r="S54" s="341"/>
      <c r="T54" s="341"/>
      <c r="U54" s="341"/>
      <c r="V54" s="341"/>
      <c r="W54" s="341"/>
      <c r="X54" s="341"/>
      <c r="Y54" s="341"/>
      <c r="Z54" s="341"/>
      <c r="AA54" s="341"/>
      <c r="AB54" s="341"/>
      <c r="AC54" s="341"/>
      <c r="AD54" s="341"/>
      <c r="AE54" s="341"/>
      <c r="AF54" s="341"/>
      <c r="AG54" s="339">
        <f>'VRN - Vedlejší rozpočtové...'!J27</f>
        <v>0</v>
      </c>
      <c r="AH54" s="340"/>
      <c r="AI54" s="340"/>
      <c r="AJ54" s="340"/>
      <c r="AK54" s="340"/>
      <c r="AL54" s="340"/>
      <c r="AM54" s="340"/>
      <c r="AN54" s="339">
        <f>SUM(AG54,AT54)</f>
        <v>0</v>
      </c>
      <c r="AO54" s="340"/>
      <c r="AP54" s="340"/>
      <c r="AQ54" s="97" t="s">
        <v>79</v>
      </c>
      <c r="AR54" s="98"/>
      <c r="AS54" s="104">
        <v>0</v>
      </c>
      <c r="AT54" s="105">
        <f>ROUND(SUM(AV54:AW54),2)</f>
        <v>0</v>
      </c>
      <c r="AU54" s="106">
        <f>'VRN - Vedlejší rozpočtové...'!P80</f>
        <v>0</v>
      </c>
      <c r="AV54" s="105">
        <f>'VRN - Vedlejší rozpočtové...'!J30</f>
        <v>0</v>
      </c>
      <c r="AW54" s="105">
        <f>'VRN - Vedlejší rozpočtové...'!J31</f>
        <v>0</v>
      </c>
      <c r="AX54" s="105">
        <f>'VRN - Vedlejší rozpočtové...'!J32</f>
        <v>0</v>
      </c>
      <c r="AY54" s="105">
        <f>'VRN - Vedlejší rozpočtové...'!J33</f>
        <v>0</v>
      </c>
      <c r="AZ54" s="105">
        <f>'VRN - Vedlejší rozpočtové...'!F30</f>
        <v>0</v>
      </c>
      <c r="BA54" s="105">
        <f>'VRN - Vedlejší rozpočtové...'!F31</f>
        <v>0</v>
      </c>
      <c r="BB54" s="105">
        <f>'VRN - Vedlejší rozpočtové...'!F32</f>
        <v>0</v>
      </c>
      <c r="BC54" s="105">
        <f>'VRN - Vedlejší rozpočtové...'!F33</f>
        <v>0</v>
      </c>
      <c r="BD54" s="107">
        <f>'VRN - Vedlejší rozpočtové...'!F34</f>
        <v>0</v>
      </c>
      <c r="BT54" s="103" t="s">
        <v>80</v>
      </c>
      <c r="BV54" s="103" t="s">
        <v>74</v>
      </c>
      <c r="BW54" s="103" t="s">
        <v>88</v>
      </c>
      <c r="BX54" s="103" t="s">
        <v>7</v>
      </c>
      <c r="CL54" s="103" t="s">
        <v>21</v>
      </c>
      <c r="CM54" s="103" t="s">
        <v>82</v>
      </c>
    </row>
    <row r="55" spans="1:91" s="1" customFormat="1" ht="30" customHeight="1">
      <c r="B55" s="38"/>
      <c r="C55" s="60"/>
      <c r="D55" s="60"/>
      <c r="E55" s="60"/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0"/>
      <c r="X55" s="60"/>
      <c r="Y55" s="60"/>
      <c r="Z55" s="60"/>
      <c r="AA55" s="60"/>
      <c r="AB55" s="60"/>
      <c r="AC55" s="60"/>
      <c r="AD55" s="60"/>
      <c r="AE55" s="60"/>
      <c r="AF55" s="60"/>
      <c r="AG55" s="60"/>
      <c r="AH55" s="60"/>
      <c r="AI55" s="60"/>
      <c r="AJ55" s="60"/>
      <c r="AK55" s="60"/>
      <c r="AL55" s="60"/>
      <c r="AM55" s="60"/>
      <c r="AN55" s="60"/>
      <c r="AO55" s="60"/>
      <c r="AP55" s="60"/>
      <c r="AQ55" s="60"/>
      <c r="AR55" s="58"/>
    </row>
    <row r="56" spans="1:91" s="1" customFormat="1" ht="6.9" customHeight="1">
      <c r="B56" s="53"/>
      <c r="C56" s="54"/>
      <c r="D56" s="54"/>
      <c r="E56" s="54"/>
      <c r="F56" s="54"/>
      <c r="G56" s="54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  <c r="AB56" s="54"/>
      <c r="AC56" s="54"/>
      <c r="AD56" s="54"/>
      <c r="AE56" s="54"/>
      <c r="AF56" s="54"/>
      <c r="AG56" s="54"/>
      <c r="AH56" s="54"/>
      <c r="AI56" s="54"/>
      <c r="AJ56" s="54"/>
      <c r="AK56" s="54"/>
      <c r="AL56" s="54"/>
      <c r="AM56" s="54"/>
      <c r="AN56" s="54"/>
      <c r="AO56" s="54"/>
      <c r="AP56" s="54"/>
      <c r="AQ56" s="54"/>
      <c r="AR56" s="58"/>
    </row>
  </sheetData>
  <sheetProtection algorithmName="SHA-512" hashValue="i6O2K9wUoYEwg8IZ2htSITw6KgaZ0v4P4wDHL+R5wEQ5WC6u+YjWjgRjjYnPodXMkZcdaW9BUX2KhYMH0x2Efw==" saltValue="tw0Lf+ol41iQUU/DXUK5wFmqLpRdqNZsxfpPs/+TcMXSJvZhp2GB+c5yf9RVvC+JpoBV0r5RfmPnjN/sqJ3efQ==" spinCount="100000" sheet="1" objects="1" scenarios="1" formatColumns="0" formatRows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SO 101 - Chodník Za Bažan...'!C2" display="/"/>
    <hyperlink ref="A53" location="'SO 410 - VO chodník Za Ba...'!C2" display="/"/>
    <hyperlink ref="A54" location="'VRN - Vedlejší rozpočtové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6"/>
  <sheetViews>
    <sheetView showGridLines="0" workbookViewId="0">
      <pane ySplit="1" topLeftCell="A158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119.5703125" customWidth="1"/>
    <col min="7" max="7" width="7.42578125" customWidth="1"/>
    <col min="8" max="8" width="9.5703125" customWidth="1"/>
    <col min="9" max="9" width="10.85546875" style="108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53" t="s">
        <v>90</v>
      </c>
      <c r="H1" s="353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1" t="s">
        <v>81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4.4" customHeight="1">
      <c r="B7" s="25"/>
      <c r="C7" s="26"/>
      <c r="D7" s="26"/>
      <c r="E7" s="345" t="str">
        <f>'Rekapitulace stavby'!K6</f>
        <v>Pěší propojení Za Bažantnicí</v>
      </c>
      <c r="F7" s="346"/>
      <c r="G7" s="346"/>
      <c r="H7" s="346"/>
      <c r="I7" s="114"/>
      <c r="J7" s="26"/>
      <c r="K7" s="28"/>
    </row>
    <row r="8" spans="1:70" s="1" customFormat="1" ht="13.2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47" t="s">
        <v>96</v>
      </c>
      <c r="F9" s="348"/>
      <c r="G9" s="348"/>
      <c r="H9" s="348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28. 6. 2018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36</v>
      </c>
      <c r="E23" s="39"/>
      <c r="F23" s="39"/>
      <c r="G23" s="39"/>
      <c r="H23" s="39"/>
      <c r="I23" s="115"/>
      <c r="J23" s="39"/>
      <c r="K23" s="42"/>
    </row>
    <row r="24" spans="2:11" s="6" customFormat="1" ht="14.4" customHeight="1">
      <c r="B24" s="118"/>
      <c r="C24" s="119"/>
      <c r="D24" s="119"/>
      <c r="E24" s="314" t="s">
        <v>21</v>
      </c>
      <c r="F24" s="314"/>
      <c r="G24" s="314"/>
      <c r="H24" s="314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ROUND(J81,2)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" customHeight="1">
      <c r="B30" s="38"/>
      <c r="C30" s="39"/>
      <c r="D30" s="46" t="s">
        <v>42</v>
      </c>
      <c r="E30" s="46" t="s">
        <v>43</v>
      </c>
      <c r="F30" s="127">
        <f>ROUND(SUM(BE81:BE195), 2)</f>
        <v>0</v>
      </c>
      <c r="G30" s="39"/>
      <c r="H30" s="39"/>
      <c r="I30" s="128">
        <v>0.21</v>
      </c>
      <c r="J30" s="127">
        <f>ROUND(ROUND((SUM(BE81:BE195)),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44</v>
      </c>
      <c r="F31" s="127">
        <f>ROUND(SUM(BF81:BF195), 2)</f>
        <v>0</v>
      </c>
      <c r="G31" s="39"/>
      <c r="H31" s="39"/>
      <c r="I31" s="128">
        <v>0.15</v>
      </c>
      <c r="J31" s="127">
        <f>ROUND(ROUND((SUM(BF81:BF195)),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45</v>
      </c>
      <c r="F32" s="127">
        <f>ROUND(SUM(BG81:BG195),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46</v>
      </c>
      <c r="F33" s="127">
        <f>ROUND(SUM(BH81:BH195),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47</v>
      </c>
      <c r="F34" s="127">
        <f>ROUND(SUM(BI81:BI195),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4.4" customHeight="1">
      <c r="B45" s="38"/>
      <c r="C45" s="39"/>
      <c r="D45" s="39"/>
      <c r="E45" s="345" t="str">
        <f>E7</f>
        <v>Pěší propojení Za Bažantnicí</v>
      </c>
      <c r="F45" s="346"/>
      <c r="G45" s="346"/>
      <c r="H45" s="346"/>
      <c r="I45" s="115"/>
      <c r="J45" s="39"/>
      <c r="K45" s="42"/>
    </row>
    <row r="46" spans="2:11" s="1" customFormat="1" ht="14.4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6.2" customHeight="1">
      <c r="B47" s="38"/>
      <c r="C47" s="39"/>
      <c r="D47" s="39"/>
      <c r="E47" s="347" t="str">
        <f>E9</f>
        <v>SO 101 - Chodník Za Bažantnicí</v>
      </c>
      <c r="F47" s="348"/>
      <c r="G47" s="348"/>
      <c r="H47" s="348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Praha 4 - Kunratice</v>
      </c>
      <c r="G49" s="39"/>
      <c r="H49" s="39"/>
      <c r="I49" s="116" t="s">
        <v>25</v>
      </c>
      <c r="J49" s="117" t="str">
        <f>IF(J12="","",J12)</f>
        <v>28. 6. 2018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Městská část Praha - Kunratice</v>
      </c>
      <c r="G51" s="39"/>
      <c r="H51" s="39"/>
      <c r="I51" s="116" t="s">
        <v>33</v>
      </c>
      <c r="J51" s="314" t="str">
        <f>E21</f>
        <v>DIPRO, spol. s r.o.</v>
      </c>
      <c r="K51" s="42"/>
    </row>
    <row r="52" spans="2:47" s="1" customFormat="1" ht="14.4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4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J81</f>
        <v>0</v>
      </c>
      <c r="K56" s="42"/>
      <c r="AU56" s="21" t="s">
        <v>101</v>
      </c>
    </row>
    <row r="57" spans="2:47" s="7" customFormat="1" ht="24.9" customHeight="1">
      <c r="B57" s="146"/>
      <c r="C57" s="147"/>
      <c r="D57" s="148" t="s">
        <v>102</v>
      </c>
      <c r="E57" s="149"/>
      <c r="F57" s="149"/>
      <c r="G57" s="149"/>
      <c r="H57" s="149"/>
      <c r="I57" s="150"/>
      <c r="J57" s="151">
        <f>J82</f>
        <v>0</v>
      </c>
      <c r="K57" s="152"/>
    </row>
    <row r="58" spans="2:47" s="8" customFormat="1" ht="19.95" customHeight="1">
      <c r="B58" s="153"/>
      <c r="C58" s="154"/>
      <c r="D58" s="155" t="s">
        <v>103</v>
      </c>
      <c r="E58" s="156"/>
      <c r="F58" s="156"/>
      <c r="G58" s="156"/>
      <c r="H58" s="156"/>
      <c r="I58" s="157"/>
      <c r="J58" s="158">
        <f>J83</f>
        <v>0</v>
      </c>
      <c r="K58" s="159"/>
    </row>
    <row r="59" spans="2:47" s="8" customFormat="1" ht="19.95" customHeight="1">
      <c r="B59" s="153"/>
      <c r="C59" s="154"/>
      <c r="D59" s="155" t="s">
        <v>104</v>
      </c>
      <c r="E59" s="156"/>
      <c r="F59" s="156"/>
      <c r="G59" s="156"/>
      <c r="H59" s="156"/>
      <c r="I59" s="157"/>
      <c r="J59" s="158">
        <f>J143</f>
        <v>0</v>
      </c>
      <c r="K59" s="159"/>
    </row>
    <row r="60" spans="2:47" s="8" customFormat="1" ht="19.95" customHeight="1">
      <c r="B60" s="153"/>
      <c r="C60" s="154"/>
      <c r="D60" s="155" t="s">
        <v>105</v>
      </c>
      <c r="E60" s="156"/>
      <c r="F60" s="156"/>
      <c r="G60" s="156"/>
      <c r="H60" s="156"/>
      <c r="I60" s="157"/>
      <c r="J60" s="158">
        <f>J160</f>
        <v>0</v>
      </c>
      <c r="K60" s="159"/>
    </row>
    <row r="61" spans="2:47" s="8" customFormat="1" ht="19.95" customHeight="1">
      <c r="B61" s="153"/>
      <c r="C61" s="154"/>
      <c r="D61" s="155" t="s">
        <v>106</v>
      </c>
      <c r="E61" s="156"/>
      <c r="F61" s="156"/>
      <c r="G61" s="156"/>
      <c r="H61" s="156"/>
      <c r="I61" s="157"/>
      <c r="J61" s="158">
        <f>J193</f>
        <v>0</v>
      </c>
      <c r="K61" s="159"/>
    </row>
    <row r="62" spans="2:47" s="1" customFormat="1" ht="21.75" customHeight="1">
      <c r="B62" s="38"/>
      <c r="C62" s="39"/>
      <c r="D62" s="39"/>
      <c r="E62" s="39"/>
      <c r="F62" s="39"/>
      <c r="G62" s="39"/>
      <c r="H62" s="39"/>
      <c r="I62" s="115"/>
      <c r="J62" s="39"/>
      <c r="K62" s="42"/>
    </row>
    <row r="63" spans="2:47" s="1" customFormat="1" ht="6.9" customHeight="1">
      <c r="B63" s="53"/>
      <c r="C63" s="54"/>
      <c r="D63" s="54"/>
      <c r="E63" s="54"/>
      <c r="F63" s="54"/>
      <c r="G63" s="54"/>
      <c r="H63" s="54"/>
      <c r="I63" s="136"/>
      <c r="J63" s="54"/>
      <c r="K63" s="55"/>
    </row>
    <row r="67" spans="2:20" s="1" customFormat="1" ht="6.9" customHeight="1">
      <c r="B67" s="56"/>
      <c r="C67" s="57"/>
      <c r="D67" s="57"/>
      <c r="E67" s="57"/>
      <c r="F67" s="57"/>
      <c r="G67" s="57"/>
      <c r="H67" s="57"/>
      <c r="I67" s="139"/>
      <c r="J67" s="57"/>
      <c r="K67" s="57"/>
      <c r="L67" s="58"/>
    </row>
    <row r="68" spans="2:20" s="1" customFormat="1" ht="36.9" customHeight="1">
      <c r="B68" s="38"/>
      <c r="C68" s="59" t="s">
        <v>107</v>
      </c>
      <c r="D68" s="60"/>
      <c r="E68" s="60"/>
      <c r="F68" s="60"/>
      <c r="G68" s="60"/>
      <c r="H68" s="60"/>
      <c r="I68" s="160"/>
      <c r="J68" s="60"/>
      <c r="K68" s="60"/>
      <c r="L68" s="58"/>
    </row>
    <row r="69" spans="2:20" s="1" customFormat="1" ht="6.9" customHeight="1">
      <c r="B69" s="38"/>
      <c r="C69" s="60"/>
      <c r="D69" s="60"/>
      <c r="E69" s="60"/>
      <c r="F69" s="60"/>
      <c r="G69" s="60"/>
      <c r="H69" s="60"/>
      <c r="I69" s="160"/>
      <c r="J69" s="60"/>
      <c r="K69" s="60"/>
      <c r="L69" s="58"/>
    </row>
    <row r="70" spans="2:20" s="1" customFormat="1" ht="14.4" customHeight="1">
      <c r="B70" s="38"/>
      <c r="C70" s="62" t="s">
        <v>18</v>
      </c>
      <c r="D70" s="60"/>
      <c r="E70" s="60"/>
      <c r="F70" s="60"/>
      <c r="G70" s="60"/>
      <c r="H70" s="60"/>
      <c r="I70" s="160"/>
      <c r="J70" s="60"/>
      <c r="K70" s="60"/>
      <c r="L70" s="58"/>
    </row>
    <row r="71" spans="2:20" s="1" customFormat="1" ht="14.4" customHeight="1">
      <c r="B71" s="38"/>
      <c r="C71" s="60"/>
      <c r="D71" s="60"/>
      <c r="E71" s="350" t="str">
        <f>E7</f>
        <v>Pěší propojení Za Bažantnicí</v>
      </c>
      <c r="F71" s="351"/>
      <c r="G71" s="351"/>
      <c r="H71" s="351"/>
      <c r="I71" s="160"/>
      <c r="J71" s="60"/>
      <c r="K71" s="60"/>
      <c r="L71" s="58"/>
    </row>
    <row r="72" spans="2:20" s="1" customFormat="1" ht="14.4" customHeight="1">
      <c r="B72" s="38"/>
      <c r="C72" s="62" t="s">
        <v>95</v>
      </c>
      <c r="D72" s="60"/>
      <c r="E72" s="60"/>
      <c r="F72" s="60"/>
      <c r="G72" s="60"/>
      <c r="H72" s="60"/>
      <c r="I72" s="160"/>
      <c r="J72" s="60"/>
      <c r="K72" s="60"/>
      <c r="L72" s="58"/>
    </row>
    <row r="73" spans="2:20" s="1" customFormat="1" ht="16.2" customHeight="1">
      <c r="B73" s="38"/>
      <c r="C73" s="60"/>
      <c r="D73" s="60"/>
      <c r="E73" s="325" t="str">
        <f>E9</f>
        <v>SO 101 - Chodník Za Bažantnicí</v>
      </c>
      <c r="F73" s="352"/>
      <c r="G73" s="352"/>
      <c r="H73" s="352"/>
      <c r="I73" s="160"/>
      <c r="J73" s="60"/>
      <c r="K73" s="60"/>
      <c r="L73" s="58"/>
    </row>
    <row r="74" spans="2:20" s="1" customFormat="1" ht="6.9" customHeight="1">
      <c r="B74" s="38"/>
      <c r="C74" s="60"/>
      <c r="D74" s="60"/>
      <c r="E74" s="60"/>
      <c r="F74" s="60"/>
      <c r="G74" s="60"/>
      <c r="H74" s="60"/>
      <c r="I74" s="160"/>
      <c r="J74" s="60"/>
      <c r="K74" s="60"/>
      <c r="L74" s="58"/>
    </row>
    <row r="75" spans="2:20" s="1" customFormat="1" ht="18" customHeight="1">
      <c r="B75" s="38"/>
      <c r="C75" s="62" t="s">
        <v>23</v>
      </c>
      <c r="D75" s="60"/>
      <c r="E75" s="60"/>
      <c r="F75" s="161" t="str">
        <f>F12</f>
        <v>Praha 4 - Kunratice</v>
      </c>
      <c r="G75" s="60"/>
      <c r="H75" s="60"/>
      <c r="I75" s="162" t="s">
        <v>25</v>
      </c>
      <c r="J75" s="70" t="str">
        <f>IF(J12="","",J12)</f>
        <v>28. 6. 2018</v>
      </c>
      <c r="K75" s="60"/>
      <c r="L75" s="58"/>
    </row>
    <row r="76" spans="2:20" s="1" customFormat="1" ht="6.9" customHeight="1">
      <c r="B76" s="38"/>
      <c r="C76" s="60"/>
      <c r="D76" s="60"/>
      <c r="E76" s="60"/>
      <c r="F76" s="60"/>
      <c r="G76" s="60"/>
      <c r="H76" s="60"/>
      <c r="I76" s="160"/>
      <c r="J76" s="60"/>
      <c r="K76" s="60"/>
      <c r="L76" s="58"/>
    </row>
    <row r="77" spans="2:20" s="1" customFormat="1" ht="13.2">
      <c r="B77" s="38"/>
      <c r="C77" s="62" t="s">
        <v>27</v>
      </c>
      <c r="D77" s="60"/>
      <c r="E77" s="60"/>
      <c r="F77" s="161" t="str">
        <f>E15</f>
        <v>Městská část Praha - Kunratice</v>
      </c>
      <c r="G77" s="60"/>
      <c r="H77" s="60"/>
      <c r="I77" s="162" t="s">
        <v>33</v>
      </c>
      <c r="J77" s="161" t="str">
        <f>E21</f>
        <v>DIPRO, spol. s r.o.</v>
      </c>
      <c r="K77" s="60"/>
      <c r="L77" s="58"/>
    </row>
    <row r="78" spans="2:20" s="1" customFormat="1" ht="14.4" customHeight="1">
      <c r="B78" s="38"/>
      <c r="C78" s="62" t="s">
        <v>31</v>
      </c>
      <c r="D78" s="60"/>
      <c r="E78" s="60"/>
      <c r="F78" s="161" t="str">
        <f>IF(E18="","",E18)</f>
        <v/>
      </c>
      <c r="G78" s="60"/>
      <c r="H78" s="60"/>
      <c r="I78" s="160"/>
      <c r="J78" s="60"/>
      <c r="K78" s="60"/>
      <c r="L78" s="58"/>
    </row>
    <row r="79" spans="2:20" s="1" customFormat="1" ht="10.35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20" s="9" customFormat="1" ht="29.25" customHeight="1">
      <c r="B80" s="163"/>
      <c r="C80" s="164" t="s">
        <v>108</v>
      </c>
      <c r="D80" s="165" t="s">
        <v>57</v>
      </c>
      <c r="E80" s="165" t="s">
        <v>53</v>
      </c>
      <c r="F80" s="165" t="s">
        <v>109</v>
      </c>
      <c r="G80" s="165" t="s">
        <v>110</v>
      </c>
      <c r="H80" s="165" t="s">
        <v>111</v>
      </c>
      <c r="I80" s="166" t="s">
        <v>112</v>
      </c>
      <c r="J80" s="165" t="s">
        <v>99</v>
      </c>
      <c r="K80" s="167" t="s">
        <v>113</v>
      </c>
      <c r="L80" s="168"/>
      <c r="M80" s="78" t="s">
        <v>114</v>
      </c>
      <c r="N80" s="79" t="s">
        <v>42</v>
      </c>
      <c r="O80" s="79" t="s">
        <v>115</v>
      </c>
      <c r="P80" s="79" t="s">
        <v>116</v>
      </c>
      <c r="Q80" s="79" t="s">
        <v>117</v>
      </c>
      <c r="R80" s="79" t="s">
        <v>118</v>
      </c>
      <c r="S80" s="79" t="s">
        <v>119</v>
      </c>
      <c r="T80" s="80" t="s">
        <v>120</v>
      </c>
    </row>
    <row r="81" spans="2:65" s="1" customFormat="1" ht="29.25" customHeight="1">
      <c r="B81" s="38"/>
      <c r="C81" s="84" t="s">
        <v>100</v>
      </c>
      <c r="D81" s="60"/>
      <c r="E81" s="60"/>
      <c r="F81" s="60"/>
      <c r="G81" s="60"/>
      <c r="H81" s="60"/>
      <c r="I81" s="160"/>
      <c r="J81" s="169">
        <f>BK81</f>
        <v>0</v>
      </c>
      <c r="K81" s="60"/>
      <c r="L81" s="58"/>
      <c r="M81" s="81"/>
      <c r="N81" s="82"/>
      <c r="O81" s="82"/>
      <c r="P81" s="170">
        <f>P82</f>
        <v>0</v>
      </c>
      <c r="Q81" s="82"/>
      <c r="R81" s="170">
        <f>R82</f>
        <v>55.525742000000001</v>
      </c>
      <c r="S81" s="82"/>
      <c r="T81" s="171">
        <f>T82</f>
        <v>4.3499999999999996</v>
      </c>
      <c r="AT81" s="21" t="s">
        <v>71</v>
      </c>
      <c r="AU81" s="21" t="s">
        <v>101</v>
      </c>
      <c r="BK81" s="172">
        <f>BK82</f>
        <v>0</v>
      </c>
    </row>
    <row r="82" spans="2:65" s="10" customFormat="1" ht="37.35" customHeight="1">
      <c r="B82" s="173"/>
      <c r="C82" s="174"/>
      <c r="D82" s="175" t="s">
        <v>71</v>
      </c>
      <c r="E82" s="176" t="s">
        <v>121</v>
      </c>
      <c r="F82" s="176" t="s">
        <v>122</v>
      </c>
      <c r="G82" s="174"/>
      <c r="H82" s="174"/>
      <c r="I82" s="177"/>
      <c r="J82" s="178">
        <f>BK82</f>
        <v>0</v>
      </c>
      <c r="K82" s="174"/>
      <c r="L82" s="179"/>
      <c r="M82" s="180"/>
      <c r="N82" s="181"/>
      <c r="O82" s="181"/>
      <c r="P82" s="182">
        <f>P83+P143+P160+P193</f>
        <v>0</v>
      </c>
      <c r="Q82" s="181"/>
      <c r="R82" s="182">
        <f>R83+R143+R160+R193</f>
        <v>55.525742000000001</v>
      </c>
      <c r="S82" s="181"/>
      <c r="T82" s="183">
        <f>T83+T143+T160+T193</f>
        <v>4.3499999999999996</v>
      </c>
      <c r="AR82" s="184" t="s">
        <v>80</v>
      </c>
      <c r="AT82" s="185" t="s">
        <v>71</v>
      </c>
      <c r="AU82" s="185" t="s">
        <v>72</v>
      </c>
      <c r="AY82" s="184" t="s">
        <v>123</v>
      </c>
      <c r="BK82" s="186">
        <f>BK83+BK143+BK160+BK193</f>
        <v>0</v>
      </c>
    </row>
    <row r="83" spans="2:65" s="10" customFormat="1" ht="19.95" customHeight="1">
      <c r="B83" s="173"/>
      <c r="C83" s="174"/>
      <c r="D83" s="175" t="s">
        <v>71</v>
      </c>
      <c r="E83" s="187" t="s">
        <v>80</v>
      </c>
      <c r="F83" s="187" t="s">
        <v>124</v>
      </c>
      <c r="G83" s="174"/>
      <c r="H83" s="174"/>
      <c r="I83" s="177"/>
      <c r="J83" s="188">
        <f>BK83</f>
        <v>0</v>
      </c>
      <c r="K83" s="174"/>
      <c r="L83" s="179"/>
      <c r="M83" s="180"/>
      <c r="N83" s="181"/>
      <c r="O83" s="181"/>
      <c r="P83" s="182">
        <f>SUM(P84:P142)</f>
        <v>0</v>
      </c>
      <c r="Q83" s="181"/>
      <c r="R83" s="182">
        <f>SUM(R84:R142)</f>
        <v>6.9389319999999994</v>
      </c>
      <c r="S83" s="181"/>
      <c r="T83" s="183">
        <f>SUM(T84:T142)</f>
        <v>4.3499999999999996</v>
      </c>
      <c r="AR83" s="184" t="s">
        <v>80</v>
      </c>
      <c r="AT83" s="185" t="s">
        <v>71</v>
      </c>
      <c r="AU83" s="185" t="s">
        <v>80</v>
      </c>
      <c r="AY83" s="184" t="s">
        <v>123</v>
      </c>
      <c r="BK83" s="186">
        <f>SUM(BK84:BK142)</f>
        <v>0</v>
      </c>
    </row>
    <row r="84" spans="2:65" s="1" customFormat="1" ht="14.4" customHeight="1">
      <c r="B84" s="38"/>
      <c r="C84" s="189" t="s">
        <v>80</v>
      </c>
      <c r="D84" s="189" t="s">
        <v>125</v>
      </c>
      <c r="E84" s="190" t="s">
        <v>126</v>
      </c>
      <c r="F84" s="191" t="s">
        <v>127</v>
      </c>
      <c r="G84" s="192" t="s">
        <v>128</v>
      </c>
      <c r="H84" s="193">
        <v>5</v>
      </c>
      <c r="I84" s="194"/>
      <c r="J84" s="195">
        <f>ROUND(I84*H84,2)</f>
        <v>0</v>
      </c>
      <c r="K84" s="191" t="s">
        <v>129</v>
      </c>
      <c r="L84" s="58"/>
      <c r="M84" s="196" t="s">
        <v>21</v>
      </c>
      <c r="N84" s="197" t="s">
        <v>43</v>
      </c>
      <c r="O84" s="39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AR84" s="21" t="s">
        <v>130</v>
      </c>
      <c r="AT84" s="21" t="s">
        <v>125</v>
      </c>
      <c r="AU84" s="21" t="s">
        <v>82</v>
      </c>
      <c r="AY84" s="21" t="s">
        <v>123</v>
      </c>
      <c r="BE84" s="200">
        <f>IF(N84="základní",J84,0)</f>
        <v>0</v>
      </c>
      <c r="BF84" s="200">
        <f>IF(N84="snížená",J84,0)</f>
        <v>0</v>
      </c>
      <c r="BG84" s="200">
        <f>IF(N84="zákl. přenesená",J84,0)</f>
        <v>0</v>
      </c>
      <c r="BH84" s="200">
        <f>IF(N84="sníž. přenesená",J84,0)</f>
        <v>0</v>
      </c>
      <c r="BI84" s="200">
        <f>IF(N84="nulová",J84,0)</f>
        <v>0</v>
      </c>
      <c r="BJ84" s="21" t="s">
        <v>80</v>
      </c>
      <c r="BK84" s="200">
        <f>ROUND(I84*H84,2)</f>
        <v>0</v>
      </c>
      <c r="BL84" s="21" t="s">
        <v>130</v>
      </c>
      <c r="BM84" s="21" t="s">
        <v>131</v>
      </c>
    </row>
    <row r="85" spans="2:65" s="1" customFormat="1" ht="12">
      <c r="B85" s="38"/>
      <c r="C85" s="60"/>
      <c r="D85" s="201" t="s">
        <v>132</v>
      </c>
      <c r="E85" s="60"/>
      <c r="F85" s="202" t="s">
        <v>133</v>
      </c>
      <c r="G85" s="60"/>
      <c r="H85" s="60"/>
      <c r="I85" s="160"/>
      <c r="J85" s="60"/>
      <c r="K85" s="60"/>
      <c r="L85" s="58"/>
      <c r="M85" s="203"/>
      <c r="N85" s="39"/>
      <c r="O85" s="39"/>
      <c r="P85" s="39"/>
      <c r="Q85" s="39"/>
      <c r="R85" s="39"/>
      <c r="S85" s="39"/>
      <c r="T85" s="75"/>
      <c r="AT85" s="21" t="s">
        <v>132</v>
      </c>
      <c r="AU85" s="21" t="s">
        <v>82</v>
      </c>
    </row>
    <row r="86" spans="2:65" s="1" customFormat="1" ht="48">
      <c r="B86" s="38"/>
      <c r="C86" s="60"/>
      <c r="D86" s="201" t="s">
        <v>134</v>
      </c>
      <c r="E86" s="60"/>
      <c r="F86" s="204" t="s">
        <v>135</v>
      </c>
      <c r="G86" s="60"/>
      <c r="H86" s="60"/>
      <c r="I86" s="160"/>
      <c r="J86" s="60"/>
      <c r="K86" s="60"/>
      <c r="L86" s="58"/>
      <c r="M86" s="203"/>
      <c r="N86" s="39"/>
      <c r="O86" s="39"/>
      <c r="P86" s="39"/>
      <c r="Q86" s="39"/>
      <c r="R86" s="39"/>
      <c r="S86" s="39"/>
      <c r="T86" s="75"/>
      <c r="AT86" s="21" t="s">
        <v>134</v>
      </c>
      <c r="AU86" s="21" t="s">
        <v>82</v>
      </c>
    </row>
    <row r="87" spans="2:65" s="1" customFormat="1" ht="14.4" customHeight="1">
      <c r="B87" s="38"/>
      <c r="C87" s="189" t="s">
        <v>82</v>
      </c>
      <c r="D87" s="189" t="s">
        <v>125</v>
      </c>
      <c r="E87" s="190" t="s">
        <v>136</v>
      </c>
      <c r="F87" s="191" t="s">
        <v>137</v>
      </c>
      <c r="G87" s="192" t="s">
        <v>138</v>
      </c>
      <c r="H87" s="193">
        <v>25</v>
      </c>
      <c r="I87" s="194"/>
      <c r="J87" s="195">
        <f>ROUND(I87*H87,2)</f>
        <v>0</v>
      </c>
      <c r="K87" s="191" t="s">
        <v>129</v>
      </c>
      <c r="L87" s="58"/>
      <c r="M87" s="196" t="s">
        <v>21</v>
      </c>
      <c r="N87" s="197" t="s">
        <v>43</v>
      </c>
      <c r="O87" s="39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AR87" s="21" t="s">
        <v>130</v>
      </c>
      <c r="AT87" s="21" t="s">
        <v>125</v>
      </c>
      <c r="AU87" s="21" t="s">
        <v>82</v>
      </c>
      <c r="AY87" s="21" t="s">
        <v>123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21" t="s">
        <v>80</v>
      </c>
      <c r="BK87" s="200">
        <f>ROUND(I87*H87,2)</f>
        <v>0</v>
      </c>
      <c r="BL87" s="21" t="s">
        <v>130</v>
      </c>
      <c r="BM87" s="21" t="s">
        <v>139</v>
      </c>
    </row>
    <row r="88" spans="2:65" s="1" customFormat="1" ht="12">
      <c r="B88" s="38"/>
      <c r="C88" s="60"/>
      <c r="D88" s="201" t="s">
        <v>132</v>
      </c>
      <c r="E88" s="60"/>
      <c r="F88" s="202" t="s">
        <v>140</v>
      </c>
      <c r="G88" s="60"/>
      <c r="H88" s="60"/>
      <c r="I88" s="160"/>
      <c r="J88" s="60"/>
      <c r="K88" s="60"/>
      <c r="L88" s="58"/>
      <c r="M88" s="203"/>
      <c r="N88" s="39"/>
      <c r="O88" s="39"/>
      <c r="P88" s="39"/>
      <c r="Q88" s="39"/>
      <c r="R88" s="39"/>
      <c r="S88" s="39"/>
      <c r="T88" s="75"/>
      <c r="AT88" s="21" t="s">
        <v>132</v>
      </c>
      <c r="AU88" s="21" t="s">
        <v>82</v>
      </c>
    </row>
    <row r="89" spans="2:65" s="1" customFormat="1" ht="60">
      <c r="B89" s="38"/>
      <c r="C89" s="60"/>
      <c r="D89" s="201" t="s">
        <v>134</v>
      </c>
      <c r="E89" s="60"/>
      <c r="F89" s="204" t="s">
        <v>141</v>
      </c>
      <c r="G89" s="60"/>
      <c r="H89" s="60"/>
      <c r="I89" s="160"/>
      <c r="J89" s="60"/>
      <c r="K89" s="60"/>
      <c r="L89" s="58"/>
      <c r="M89" s="203"/>
      <c r="N89" s="39"/>
      <c r="O89" s="39"/>
      <c r="P89" s="39"/>
      <c r="Q89" s="39"/>
      <c r="R89" s="39"/>
      <c r="S89" s="39"/>
      <c r="T89" s="75"/>
      <c r="AT89" s="21" t="s">
        <v>134</v>
      </c>
      <c r="AU89" s="21" t="s">
        <v>82</v>
      </c>
    </row>
    <row r="90" spans="2:65" s="1" customFormat="1" ht="14.4" customHeight="1">
      <c r="B90" s="38"/>
      <c r="C90" s="189" t="s">
        <v>142</v>
      </c>
      <c r="D90" s="189" t="s">
        <v>125</v>
      </c>
      <c r="E90" s="190" t="s">
        <v>143</v>
      </c>
      <c r="F90" s="191" t="s">
        <v>144</v>
      </c>
      <c r="G90" s="192" t="s">
        <v>145</v>
      </c>
      <c r="H90" s="193">
        <v>15</v>
      </c>
      <c r="I90" s="194"/>
      <c r="J90" s="195">
        <f>ROUND(I90*H90,2)</f>
        <v>0</v>
      </c>
      <c r="K90" s="191" t="s">
        <v>129</v>
      </c>
      <c r="L90" s="58"/>
      <c r="M90" s="196" t="s">
        <v>21</v>
      </c>
      <c r="N90" s="197" t="s">
        <v>43</v>
      </c>
      <c r="O90" s="39"/>
      <c r="P90" s="198">
        <f>O90*H90</f>
        <v>0</v>
      </c>
      <c r="Q90" s="198">
        <v>0</v>
      </c>
      <c r="R90" s="198">
        <f>Q90*H90</f>
        <v>0</v>
      </c>
      <c r="S90" s="198">
        <v>0.28999999999999998</v>
      </c>
      <c r="T90" s="199">
        <f>S90*H90</f>
        <v>4.3499999999999996</v>
      </c>
      <c r="AR90" s="21" t="s">
        <v>130</v>
      </c>
      <c r="AT90" s="21" t="s">
        <v>125</v>
      </c>
      <c r="AU90" s="21" t="s">
        <v>82</v>
      </c>
      <c r="AY90" s="21" t="s">
        <v>123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80</v>
      </c>
      <c r="BK90" s="200">
        <f>ROUND(I90*H90,2)</f>
        <v>0</v>
      </c>
      <c r="BL90" s="21" t="s">
        <v>130</v>
      </c>
      <c r="BM90" s="21" t="s">
        <v>146</v>
      </c>
    </row>
    <row r="91" spans="2:65" s="1" customFormat="1" ht="36">
      <c r="B91" s="38"/>
      <c r="C91" s="60"/>
      <c r="D91" s="201" t="s">
        <v>132</v>
      </c>
      <c r="E91" s="60"/>
      <c r="F91" s="202" t="s">
        <v>147</v>
      </c>
      <c r="G91" s="60"/>
      <c r="H91" s="60"/>
      <c r="I91" s="160"/>
      <c r="J91" s="60"/>
      <c r="K91" s="60"/>
      <c r="L91" s="58"/>
      <c r="M91" s="203"/>
      <c r="N91" s="39"/>
      <c r="O91" s="39"/>
      <c r="P91" s="39"/>
      <c r="Q91" s="39"/>
      <c r="R91" s="39"/>
      <c r="S91" s="39"/>
      <c r="T91" s="75"/>
      <c r="AT91" s="21" t="s">
        <v>132</v>
      </c>
      <c r="AU91" s="21" t="s">
        <v>82</v>
      </c>
    </row>
    <row r="92" spans="2:65" s="1" customFormat="1" ht="168">
      <c r="B92" s="38"/>
      <c r="C92" s="60"/>
      <c r="D92" s="201" t="s">
        <v>134</v>
      </c>
      <c r="E92" s="60"/>
      <c r="F92" s="204" t="s">
        <v>148</v>
      </c>
      <c r="G92" s="60"/>
      <c r="H92" s="60"/>
      <c r="I92" s="160"/>
      <c r="J92" s="60"/>
      <c r="K92" s="60"/>
      <c r="L92" s="58"/>
      <c r="M92" s="203"/>
      <c r="N92" s="39"/>
      <c r="O92" s="39"/>
      <c r="P92" s="39"/>
      <c r="Q92" s="39"/>
      <c r="R92" s="39"/>
      <c r="S92" s="39"/>
      <c r="T92" s="75"/>
      <c r="AT92" s="21" t="s">
        <v>134</v>
      </c>
      <c r="AU92" s="21" t="s">
        <v>82</v>
      </c>
    </row>
    <row r="93" spans="2:65" s="1" customFormat="1" ht="22.8" customHeight="1">
      <c r="B93" s="38"/>
      <c r="C93" s="189" t="s">
        <v>130</v>
      </c>
      <c r="D93" s="189" t="s">
        <v>125</v>
      </c>
      <c r="E93" s="190" t="s">
        <v>149</v>
      </c>
      <c r="F93" s="191" t="s">
        <v>150</v>
      </c>
      <c r="G93" s="192" t="s">
        <v>128</v>
      </c>
      <c r="H93" s="193">
        <v>97</v>
      </c>
      <c r="I93" s="194"/>
      <c r="J93" s="195">
        <f>ROUND(I93*H93,2)</f>
        <v>0</v>
      </c>
      <c r="K93" s="191" t="s">
        <v>129</v>
      </c>
      <c r="L93" s="58"/>
      <c r="M93" s="196" t="s">
        <v>21</v>
      </c>
      <c r="N93" s="197" t="s">
        <v>43</v>
      </c>
      <c r="O93" s="39"/>
      <c r="P93" s="198">
        <f>O93*H93</f>
        <v>0</v>
      </c>
      <c r="Q93" s="198">
        <v>0</v>
      </c>
      <c r="R93" s="198">
        <f>Q93*H93</f>
        <v>0</v>
      </c>
      <c r="S93" s="198">
        <v>0</v>
      </c>
      <c r="T93" s="199">
        <f>S93*H93</f>
        <v>0</v>
      </c>
      <c r="AR93" s="21" t="s">
        <v>130</v>
      </c>
      <c r="AT93" s="21" t="s">
        <v>125</v>
      </c>
      <c r="AU93" s="21" t="s">
        <v>82</v>
      </c>
      <c r="AY93" s="21" t="s">
        <v>123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21" t="s">
        <v>80</v>
      </c>
      <c r="BK93" s="200">
        <f>ROUND(I93*H93,2)</f>
        <v>0</v>
      </c>
      <c r="BL93" s="21" t="s">
        <v>130</v>
      </c>
      <c r="BM93" s="21" t="s">
        <v>151</v>
      </c>
    </row>
    <row r="94" spans="2:65" s="1" customFormat="1" ht="24">
      <c r="B94" s="38"/>
      <c r="C94" s="60"/>
      <c r="D94" s="201" t="s">
        <v>132</v>
      </c>
      <c r="E94" s="60"/>
      <c r="F94" s="202" t="s">
        <v>152</v>
      </c>
      <c r="G94" s="60"/>
      <c r="H94" s="60"/>
      <c r="I94" s="160"/>
      <c r="J94" s="60"/>
      <c r="K94" s="60"/>
      <c r="L94" s="58"/>
      <c r="M94" s="203"/>
      <c r="N94" s="39"/>
      <c r="O94" s="39"/>
      <c r="P94" s="39"/>
      <c r="Q94" s="39"/>
      <c r="R94" s="39"/>
      <c r="S94" s="39"/>
      <c r="T94" s="75"/>
      <c r="AT94" s="21" t="s">
        <v>132</v>
      </c>
      <c r="AU94" s="21" t="s">
        <v>82</v>
      </c>
    </row>
    <row r="95" spans="2:65" s="1" customFormat="1" ht="108">
      <c r="B95" s="38"/>
      <c r="C95" s="60"/>
      <c r="D95" s="201" t="s">
        <v>134</v>
      </c>
      <c r="E95" s="60"/>
      <c r="F95" s="204" t="s">
        <v>153</v>
      </c>
      <c r="G95" s="60"/>
      <c r="H95" s="60"/>
      <c r="I95" s="160"/>
      <c r="J95" s="60"/>
      <c r="K95" s="60"/>
      <c r="L95" s="58"/>
      <c r="M95" s="203"/>
      <c r="N95" s="39"/>
      <c r="O95" s="39"/>
      <c r="P95" s="39"/>
      <c r="Q95" s="39"/>
      <c r="R95" s="39"/>
      <c r="S95" s="39"/>
      <c r="T95" s="75"/>
      <c r="AT95" s="21" t="s">
        <v>134</v>
      </c>
      <c r="AU95" s="21" t="s">
        <v>82</v>
      </c>
    </row>
    <row r="96" spans="2:65" s="11" customFormat="1" ht="12">
      <c r="B96" s="205"/>
      <c r="C96" s="206"/>
      <c r="D96" s="201" t="s">
        <v>154</v>
      </c>
      <c r="E96" s="207" t="s">
        <v>21</v>
      </c>
      <c r="F96" s="208" t="s">
        <v>155</v>
      </c>
      <c r="G96" s="206"/>
      <c r="H96" s="209">
        <v>97</v>
      </c>
      <c r="I96" s="210"/>
      <c r="J96" s="206"/>
      <c r="K96" s="206"/>
      <c r="L96" s="211"/>
      <c r="M96" s="212"/>
      <c r="N96" s="213"/>
      <c r="O96" s="213"/>
      <c r="P96" s="213"/>
      <c r="Q96" s="213"/>
      <c r="R96" s="213"/>
      <c r="S96" s="213"/>
      <c r="T96" s="214"/>
      <c r="AT96" s="215" t="s">
        <v>154</v>
      </c>
      <c r="AU96" s="215" t="s">
        <v>82</v>
      </c>
      <c r="AV96" s="11" t="s">
        <v>82</v>
      </c>
      <c r="AW96" s="11" t="s">
        <v>35</v>
      </c>
      <c r="AX96" s="11" t="s">
        <v>80</v>
      </c>
      <c r="AY96" s="215" t="s">
        <v>123</v>
      </c>
    </row>
    <row r="97" spans="2:65" s="1" customFormat="1" ht="22.8" customHeight="1">
      <c r="B97" s="38"/>
      <c r="C97" s="189" t="s">
        <v>156</v>
      </c>
      <c r="D97" s="189" t="s">
        <v>125</v>
      </c>
      <c r="E97" s="190" t="s">
        <v>157</v>
      </c>
      <c r="F97" s="191" t="s">
        <v>158</v>
      </c>
      <c r="G97" s="192" t="s">
        <v>128</v>
      </c>
      <c r="H97" s="193">
        <v>130</v>
      </c>
      <c r="I97" s="194"/>
      <c r="J97" s="195">
        <f>ROUND(I97*H97,2)</f>
        <v>0</v>
      </c>
      <c r="K97" s="191" t="s">
        <v>129</v>
      </c>
      <c r="L97" s="58"/>
      <c r="M97" s="196" t="s">
        <v>21</v>
      </c>
      <c r="N97" s="197" t="s">
        <v>43</v>
      </c>
      <c r="O97" s="39"/>
      <c r="P97" s="198">
        <f>O97*H97</f>
        <v>0</v>
      </c>
      <c r="Q97" s="198">
        <v>0</v>
      </c>
      <c r="R97" s="198">
        <f>Q97*H97</f>
        <v>0</v>
      </c>
      <c r="S97" s="198">
        <v>0</v>
      </c>
      <c r="T97" s="199">
        <f>S97*H97</f>
        <v>0</v>
      </c>
      <c r="AR97" s="21" t="s">
        <v>130</v>
      </c>
      <c r="AT97" s="21" t="s">
        <v>125</v>
      </c>
      <c r="AU97" s="21" t="s">
        <v>82</v>
      </c>
      <c r="AY97" s="21" t="s">
        <v>123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21" t="s">
        <v>80</v>
      </c>
      <c r="BK97" s="200">
        <f>ROUND(I97*H97,2)</f>
        <v>0</v>
      </c>
      <c r="BL97" s="21" t="s">
        <v>130</v>
      </c>
      <c r="BM97" s="21" t="s">
        <v>159</v>
      </c>
    </row>
    <row r="98" spans="2:65" s="1" customFormat="1" ht="36">
      <c r="B98" s="38"/>
      <c r="C98" s="60"/>
      <c r="D98" s="201" t="s">
        <v>132</v>
      </c>
      <c r="E98" s="60"/>
      <c r="F98" s="202" t="s">
        <v>160</v>
      </c>
      <c r="G98" s="60"/>
      <c r="H98" s="60"/>
      <c r="I98" s="160"/>
      <c r="J98" s="60"/>
      <c r="K98" s="60"/>
      <c r="L98" s="58"/>
      <c r="M98" s="203"/>
      <c r="N98" s="39"/>
      <c r="O98" s="39"/>
      <c r="P98" s="39"/>
      <c r="Q98" s="39"/>
      <c r="R98" s="39"/>
      <c r="S98" s="39"/>
      <c r="T98" s="75"/>
      <c r="AT98" s="21" t="s">
        <v>132</v>
      </c>
      <c r="AU98" s="21" t="s">
        <v>82</v>
      </c>
    </row>
    <row r="99" spans="2:65" s="1" customFormat="1" ht="192">
      <c r="B99" s="38"/>
      <c r="C99" s="60"/>
      <c r="D99" s="201" t="s">
        <v>134</v>
      </c>
      <c r="E99" s="60"/>
      <c r="F99" s="204" t="s">
        <v>161</v>
      </c>
      <c r="G99" s="60"/>
      <c r="H99" s="60"/>
      <c r="I99" s="160"/>
      <c r="J99" s="60"/>
      <c r="K99" s="60"/>
      <c r="L99" s="58"/>
      <c r="M99" s="203"/>
      <c r="N99" s="39"/>
      <c r="O99" s="39"/>
      <c r="P99" s="39"/>
      <c r="Q99" s="39"/>
      <c r="R99" s="39"/>
      <c r="S99" s="39"/>
      <c r="T99" s="75"/>
      <c r="AT99" s="21" t="s">
        <v>134</v>
      </c>
      <c r="AU99" s="21" t="s">
        <v>82</v>
      </c>
    </row>
    <row r="100" spans="2:65" s="11" customFormat="1" ht="12">
      <c r="B100" s="205"/>
      <c r="C100" s="206"/>
      <c r="D100" s="201" t="s">
        <v>154</v>
      </c>
      <c r="E100" s="207" t="s">
        <v>21</v>
      </c>
      <c r="F100" s="208" t="s">
        <v>162</v>
      </c>
      <c r="G100" s="206"/>
      <c r="H100" s="209">
        <v>33</v>
      </c>
      <c r="I100" s="210"/>
      <c r="J100" s="206"/>
      <c r="K100" s="206"/>
      <c r="L100" s="211"/>
      <c r="M100" s="212"/>
      <c r="N100" s="213"/>
      <c r="O100" s="213"/>
      <c r="P100" s="213"/>
      <c r="Q100" s="213"/>
      <c r="R100" s="213"/>
      <c r="S100" s="213"/>
      <c r="T100" s="214"/>
      <c r="AT100" s="215" t="s">
        <v>154</v>
      </c>
      <c r="AU100" s="215" t="s">
        <v>82</v>
      </c>
      <c r="AV100" s="11" t="s">
        <v>82</v>
      </c>
      <c r="AW100" s="11" t="s">
        <v>35</v>
      </c>
      <c r="AX100" s="11" t="s">
        <v>72</v>
      </c>
      <c r="AY100" s="215" t="s">
        <v>123</v>
      </c>
    </row>
    <row r="101" spans="2:65" s="11" customFormat="1" ht="12">
      <c r="B101" s="205"/>
      <c r="C101" s="206"/>
      <c r="D101" s="201" t="s">
        <v>154</v>
      </c>
      <c r="E101" s="207" t="s">
        <v>21</v>
      </c>
      <c r="F101" s="208" t="s">
        <v>155</v>
      </c>
      <c r="G101" s="206"/>
      <c r="H101" s="209">
        <v>97</v>
      </c>
      <c r="I101" s="210"/>
      <c r="J101" s="206"/>
      <c r="K101" s="206"/>
      <c r="L101" s="211"/>
      <c r="M101" s="212"/>
      <c r="N101" s="213"/>
      <c r="O101" s="213"/>
      <c r="P101" s="213"/>
      <c r="Q101" s="213"/>
      <c r="R101" s="213"/>
      <c r="S101" s="213"/>
      <c r="T101" s="214"/>
      <c r="AT101" s="215" t="s">
        <v>154</v>
      </c>
      <c r="AU101" s="215" t="s">
        <v>82</v>
      </c>
      <c r="AV101" s="11" t="s">
        <v>82</v>
      </c>
      <c r="AW101" s="11" t="s">
        <v>35</v>
      </c>
      <c r="AX101" s="11" t="s">
        <v>72</v>
      </c>
      <c r="AY101" s="215" t="s">
        <v>123</v>
      </c>
    </row>
    <row r="102" spans="2:65" s="1" customFormat="1" ht="14.4" customHeight="1">
      <c r="B102" s="38"/>
      <c r="C102" s="189" t="s">
        <v>163</v>
      </c>
      <c r="D102" s="189" t="s">
        <v>125</v>
      </c>
      <c r="E102" s="190" t="s">
        <v>164</v>
      </c>
      <c r="F102" s="191" t="s">
        <v>165</v>
      </c>
      <c r="G102" s="192" t="s">
        <v>128</v>
      </c>
      <c r="H102" s="193">
        <v>130</v>
      </c>
      <c r="I102" s="194"/>
      <c r="J102" s="195">
        <f>ROUND(I102*H102,2)</f>
        <v>0</v>
      </c>
      <c r="K102" s="191" t="s">
        <v>129</v>
      </c>
      <c r="L102" s="58"/>
      <c r="M102" s="196" t="s">
        <v>21</v>
      </c>
      <c r="N102" s="197" t="s">
        <v>43</v>
      </c>
      <c r="O102" s="39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1" t="s">
        <v>130</v>
      </c>
      <c r="AT102" s="21" t="s">
        <v>125</v>
      </c>
      <c r="AU102" s="21" t="s">
        <v>82</v>
      </c>
      <c r="AY102" s="21" t="s">
        <v>123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1" t="s">
        <v>80</v>
      </c>
      <c r="BK102" s="200">
        <f>ROUND(I102*H102,2)</f>
        <v>0</v>
      </c>
      <c r="BL102" s="21" t="s">
        <v>130</v>
      </c>
      <c r="BM102" s="21" t="s">
        <v>166</v>
      </c>
    </row>
    <row r="103" spans="2:65" s="1" customFormat="1" ht="24">
      <c r="B103" s="38"/>
      <c r="C103" s="60"/>
      <c r="D103" s="201" t="s">
        <v>132</v>
      </c>
      <c r="E103" s="60"/>
      <c r="F103" s="202" t="s">
        <v>167</v>
      </c>
      <c r="G103" s="60"/>
      <c r="H103" s="60"/>
      <c r="I103" s="160"/>
      <c r="J103" s="60"/>
      <c r="K103" s="60"/>
      <c r="L103" s="58"/>
      <c r="M103" s="203"/>
      <c r="N103" s="39"/>
      <c r="O103" s="39"/>
      <c r="P103" s="39"/>
      <c r="Q103" s="39"/>
      <c r="R103" s="39"/>
      <c r="S103" s="39"/>
      <c r="T103" s="75"/>
      <c r="AT103" s="21" t="s">
        <v>132</v>
      </c>
      <c r="AU103" s="21" t="s">
        <v>82</v>
      </c>
    </row>
    <row r="104" spans="2:65" s="1" customFormat="1" ht="168">
      <c r="B104" s="38"/>
      <c r="C104" s="60"/>
      <c r="D104" s="201" t="s">
        <v>134</v>
      </c>
      <c r="E104" s="60"/>
      <c r="F104" s="204" t="s">
        <v>168</v>
      </c>
      <c r="G104" s="60"/>
      <c r="H104" s="60"/>
      <c r="I104" s="160"/>
      <c r="J104" s="60"/>
      <c r="K104" s="60"/>
      <c r="L104" s="58"/>
      <c r="M104" s="203"/>
      <c r="N104" s="39"/>
      <c r="O104" s="39"/>
      <c r="P104" s="39"/>
      <c r="Q104" s="39"/>
      <c r="R104" s="39"/>
      <c r="S104" s="39"/>
      <c r="T104" s="75"/>
      <c r="AT104" s="21" t="s">
        <v>134</v>
      </c>
      <c r="AU104" s="21" t="s">
        <v>82</v>
      </c>
    </row>
    <row r="105" spans="2:65" s="11" customFormat="1" ht="12">
      <c r="B105" s="205"/>
      <c r="C105" s="206"/>
      <c r="D105" s="201" t="s">
        <v>154</v>
      </c>
      <c r="E105" s="207" t="s">
        <v>21</v>
      </c>
      <c r="F105" s="208" t="s">
        <v>162</v>
      </c>
      <c r="G105" s="206"/>
      <c r="H105" s="209">
        <v>33</v>
      </c>
      <c r="I105" s="210"/>
      <c r="J105" s="206"/>
      <c r="K105" s="206"/>
      <c r="L105" s="211"/>
      <c r="M105" s="212"/>
      <c r="N105" s="213"/>
      <c r="O105" s="213"/>
      <c r="P105" s="213"/>
      <c r="Q105" s="213"/>
      <c r="R105" s="213"/>
      <c r="S105" s="213"/>
      <c r="T105" s="214"/>
      <c r="AT105" s="215" t="s">
        <v>154</v>
      </c>
      <c r="AU105" s="215" t="s">
        <v>82</v>
      </c>
      <c r="AV105" s="11" t="s">
        <v>82</v>
      </c>
      <c r="AW105" s="11" t="s">
        <v>35</v>
      </c>
      <c r="AX105" s="11" t="s">
        <v>72</v>
      </c>
      <c r="AY105" s="215" t="s">
        <v>123</v>
      </c>
    </row>
    <row r="106" spans="2:65" s="11" customFormat="1" ht="12">
      <c r="B106" s="205"/>
      <c r="C106" s="206"/>
      <c r="D106" s="201" t="s">
        <v>154</v>
      </c>
      <c r="E106" s="207" t="s">
        <v>21</v>
      </c>
      <c r="F106" s="208" t="s">
        <v>155</v>
      </c>
      <c r="G106" s="206"/>
      <c r="H106" s="209">
        <v>97</v>
      </c>
      <c r="I106" s="210"/>
      <c r="J106" s="206"/>
      <c r="K106" s="206"/>
      <c r="L106" s="211"/>
      <c r="M106" s="212"/>
      <c r="N106" s="213"/>
      <c r="O106" s="213"/>
      <c r="P106" s="213"/>
      <c r="Q106" s="213"/>
      <c r="R106" s="213"/>
      <c r="S106" s="213"/>
      <c r="T106" s="214"/>
      <c r="AT106" s="215" t="s">
        <v>154</v>
      </c>
      <c r="AU106" s="215" t="s">
        <v>82</v>
      </c>
      <c r="AV106" s="11" t="s">
        <v>82</v>
      </c>
      <c r="AW106" s="11" t="s">
        <v>35</v>
      </c>
      <c r="AX106" s="11" t="s">
        <v>72</v>
      </c>
      <c r="AY106" s="215" t="s">
        <v>123</v>
      </c>
    </row>
    <row r="107" spans="2:65" s="1" customFormat="1" ht="14.4" customHeight="1">
      <c r="B107" s="38"/>
      <c r="C107" s="189" t="s">
        <v>169</v>
      </c>
      <c r="D107" s="189" t="s">
        <v>125</v>
      </c>
      <c r="E107" s="190" t="s">
        <v>170</v>
      </c>
      <c r="F107" s="191" t="s">
        <v>171</v>
      </c>
      <c r="G107" s="192" t="s">
        <v>128</v>
      </c>
      <c r="H107" s="193">
        <v>97</v>
      </c>
      <c r="I107" s="194"/>
      <c r="J107" s="195">
        <f>ROUND(I107*H107,2)</f>
        <v>0</v>
      </c>
      <c r="K107" s="191" t="s">
        <v>129</v>
      </c>
      <c r="L107" s="58"/>
      <c r="M107" s="196" t="s">
        <v>21</v>
      </c>
      <c r="N107" s="197" t="s">
        <v>43</v>
      </c>
      <c r="O107" s="39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AR107" s="21" t="s">
        <v>130</v>
      </c>
      <c r="AT107" s="21" t="s">
        <v>125</v>
      </c>
      <c r="AU107" s="21" t="s">
        <v>82</v>
      </c>
      <c r="AY107" s="21" t="s">
        <v>123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21" t="s">
        <v>80</v>
      </c>
      <c r="BK107" s="200">
        <f>ROUND(I107*H107,2)</f>
        <v>0</v>
      </c>
      <c r="BL107" s="21" t="s">
        <v>130</v>
      </c>
      <c r="BM107" s="21" t="s">
        <v>172</v>
      </c>
    </row>
    <row r="108" spans="2:65" s="1" customFormat="1" ht="12">
      <c r="B108" s="38"/>
      <c r="C108" s="60"/>
      <c r="D108" s="201" t="s">
        <v>132</v>
      </c>
      <c r="E108" s="60"/>
      <c r="F108" s="202" t="s">
        <v>171</v>
      </c>
      <c r="G108" s="60"/>
      <c r="H108" s="60"/>
      <c r="I108" s="160"/>
      <c r="J108" s="60"/>
      <c r="K108" s="60"/>
      <c r="L108" s="58"/>
      <c r="M108" s="203"/>
      <c r="N108" s="39"/>
      <c r="O108" s="39"/>
      <c r="P108" s="39"/>
      <c r="Q108" s="39"/>
      <c r="R108" s="39"/>
      <c r="S108" s="39"/>
      <c r="T108" s="75"/>
      <c r="AT108" s="21" t="s">
        <v>132</v>
      </c>
      <c r="AU108" s="21" t="s">
        <v>82</v>
      </c>
    </row>
    <row r="109" spans="2:65" s="1" customFormat="1" ht="192">
      <c r="B109" s="38"/>
      <c r="C109" s="60"/>
      <c r="D109" s="201" t="s">
        <v>134</v>
      </c>
      <c r="E109" s="60"/>
      <c r="F109" s="204" t="s">
        <v>173</v>
      </c>
      <c r="G109" s="60"/>
      <c r="H109" s="60"/>
      <c r="I109" s="160"/>
      <c r="J109" s="60"/>
      <c r="K109" s="60"/>
      <c r="L109" s="58"/>
      <c r="M109" s="203"/>
      <c r="N109" s="39"/>
      <c r="O109" s="39"/>
      <c r="P109" s="39"/>
      <c r="Q109" s="39"/>
      <c r="R109" s="39"/>
      <c r="S109" s="39"/>
      <c r="T109" s="75"/>
      <c r="AT109" s="21" t="s">
        <v>134</v>
      </c>
      <c r="AU109" s="21" t="s">
        <v>82</v>
      </c>
    </row>
    <row r="110" spans="2:65" s="11" customFormat="1" ht="12">
      <c r="B110" s="205"/>
      <c r="C110" s="206"/>
      <c r="D110" s="201" t="s">
        <v>154</v>
      </c>
      <c r="E110" s="207" t="s">
        <v>21</v>
      </c>
      <c r="F110" s="208" t="s">
        <v>155</v>
      </c>
      <c r="G110" s="206"/>
      <c r="H110" s="209">
        <v>97</v>
      </c>
      <c r="I110" s="210"/>
      <c r="J110" s="206"/>
      <c r="K110" s="206"/>
      <c r="L110" s="211"/>
      <c r="M110" s="212"/>
      <c r="N110" s="213"/>
      <c r="O110" s="213"/>
      <c r="P110" s="213"/>
      <c r="Q110" s="213"/>
      <c r="R110" s="213"/>
      <c r="S110" s="213"/>
      <c r="T110" s="214"/>
      <c r="AT110" s="215" t="s">
        <v>154</v>
      </c>
      <c r="AU110" s="215" t="s">
        <v>82</v>
      </c>
      <c r="AV110" s="11" t="s">
        <v>82</v>
      </c>
      <c r="AW110" s="11" t="s">
        <v>35</v>
      </c>
      <c r="AX110" s="11" t="s">
        <v>80</v>
      </c>
      <c r="AY110" s="215" t="s">
        <v>123</v>
      </c>
    </row>
    <row r="111" spans="2:65" s="1" customFormat="1" ht="22.8" customHeight="1">
      <c r="B111" s="38"/>
      <c r="C111" s="189" t="s">
        <v>174</v>
      </c>
      <c r="D111" s="189" t="s">
        <v>125</v>
      </c>
      <c r="E111" s="190" t="s">
        <v>175</v>
      </c>
      <c r="F111" s="191" t="s">
        <v>176</v>
      </c>
      <c r="G111" s="192" t="s">
        <v>177</v>
      </c>
      <c r="H111" s="193">
        <v>194</v>
      </c>
      <c r="I111" s="194"/>
      <c r="J111" s="195">
        <f>ROUND(I111*H111,2)</f>
        <v>0</v>
      </c>
      <c r="K111" s="191" t="s">
        <v>129</v>
      </c>
      <c r="L111" s="58"/>
      <c r="M111" s="196" t="s">
        <v>21</v>
      </c>
      <c r="N111" s="197" t="s">
        <v>43</v>
      </c>
      <c r="O111" s="39"/>
      <c r="P111" s="198">
        <f>O111*H111</f>
        <v>0</v>
      </c>
      <c r="Q111" s="198">
        <v>0</v>
      </c>
      <c r="R111" s="198">
        <f>Q111*H111</f>
        <v>0</v>
      </c>
      <c r="S111" s="198">
        <v>0</v>
      </c>
      <c r="T111" s="199">
        <f>S111*H111</f>
        <v>0</v>
      </c>
      <c r="AR111" s="21" t="s">
        <v>130</v>
      </c>
      <c r="AT111" s="21" t="s">
        <v>125</v>
      </c>
      <c r="AU111" s="21" t="s">
        <v>82</v>
      </c>
      <c r="AY111" s="21" t="s">
        <v>123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21" t="s">
        <v>80</v>
      </c>
      <c r="BK111" s="200">
        <f>ROUND(I111*H111,2)</f>
        <v>0</v>
      </c>
      <c r="BL111" s="21" t="s">
        <v>130</v>
      </c>
      <c r="BM111" s="21" t="s">
        <v>178</v>
      </c>
    </row>
    <row r="112" spans="2:65" s="1" customFormat="1" ht="24">
      <c r="B112" s="38"/>
      <c r="C112" s="60"/>
      <c r="D112" s="201" t="s">
        <v>132</v>
      </c>
      <c r="E112" s="60"/>
      <c r="F112" s="202" t="s">
        <v>179</v>
      </c>
      <c r="G112" s="60"/>
      <c r="H112" s="60"/>
      <c r="I112" s="160"/>
      <c r="J112" s="60"/>
      <c r="K112" s="60"/>
      <c r="L112" s="58"/>
      <c r="M112" s="203"/>
      <c r="N112" s="39"/>
      <c r="O112" s="39"/>
      <c r="P112" s="39"/>
      <c r="Q112" s="39"/>
      <c r="R112" s="39"/>
      <c r="S112" s="39"/>
      <c r="T112" s="75"/>
      <c r="AT112" s="21" t="s">
        <v>132</v>
      </c>
      <c r="AU112" s="21" t="s">
        <v>82</v>
      </c>
    </row>
    <row r="113" spans="2:65" s="1" customFormat="1" ht="36">
      <c r="B113" s="38"/>
      <c r="C113" s="60"/>
      <c r="D113" s="201" t="s">
        <v>134</v>
      </c>
      <c r="E113" s="60"/>
      <c r="F113" s="204" t="s">
        <v>180</v>
      </c>
      <c r="G113" s="60"/>
      <c r="H113" s="60"/>
      <c r="I113" s="160"/>
      <c r="J113" s="60"/>
      <c r="K113" s="60"/>
      <c r="L113" s="58"/>
      <c r="M113" s="203"/>
      <c r="N113" s="39"/>
      <c r="O113" s="39"/>
      <c r="P113" s="39"/>
      <c r="Q113" s="39"/>
      <c r="R113" s="39"/>
      <c r="S113" s="39"/>
      <c r="T113" s="75"/>
      <c r="AT113" s="21" t="s">
        <v>134</v>
      </c>
      <c r="AU113" s="21" t="s">
        <v>82</v>
      </c>
    </row>
    <row r="114" spans="2:65" s="11" customFormat="1" ht="12">
      <c r="B114" s="205"/>
      <c r="C114" s="206"/>
      <c r="D114" s="201" t="s">
        <v>154</v>
      </c>
      <c r="E114" s="206"/>
      <c r="F114" s="208" t="s">
        <v>181</v>
      </c>
      <c r="G114" s="206"/>
      <c r="H114" s="209">
        <v>194</v>
      </c>
      <c r="I114" s="210"/>
      <c r="J114" s="206"/>
      <c r="K114" s="206"/>
      <c r="L114" s="211"/>
      <c r="M114" s="212"/>
      <c r="N114" s="213"/>
      <c r="O114" s="213"/>
      <c r="P114" s="213"/>
      <c r="Q114" s="213"/>
      <c r="R114" s="213"/>
      <c r="S114" s="213"/>
      <c r="T114" s="214"/>
      <c r="AT114" s="215" t="s">
        <v>154</v>
      </c>
      <c r="AU114" s="215" t="s">
        <v>82</v>
      </c>
      <c r="AV114" s="11" t="s">
        <v>82</v>
      </c>
      <c r="AW114" s="11" t="s">
        <v>6</v>
      </c>
      <c r="AX114" s="11" t="s">
        <v>80</v>
      </c>
      <c r="AY114" s="215" t="s">
        <v>123</v>
      </c>
    </row>
    <row r="115" spans="2:65" s="1" customFormat="1" ht="22.8" customHeight="1">
      <c r="B115" s="38"/>
      <c r="C115" s="189" t="s">
        <v>182</v>
      </c>
      <c r="D115" s="189" t="s">
        <v>125</v>
      </c>
      <c r="E115" s="190" t="s">
        <v>183</v>
      </c>
      <c r="F115" s="191" t="s">
        <v>184</v>
      </c>
      <c r="G115" s="192" t="s">
        <v>185</v>
      </c>
      <c r="H115" s="193">
        <v>220</v>
      </c>
      <c r="I115" s="194"/>
      <c r="J115" s="195">
        <f>ROUND(I115*H115,2)</f>
        <v>0</v>
      </c>
      <c r="K115" s="191" t="s">
        <v>129</v>
      </c>
      <c r="L115" s="58"/>
      <c r="M115" s="196" t="s">
        <v>21</v>
      </c>
      <c r="N115" s="197" t="s">
        <v>43</v>
      </c>
      <c r="O115" s="39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AR115" s="21" t="s">
        <v>130</v>
      </c>
      <c r="AT115" s="21" t="s">
        <v>125</v>
      </c>
      <c r="AU115" s="21" t="s">
        <v>82</v>
      </c>
      <c r="AY115" s="21" t="s">
        <v>123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21" t="s">
        <v>80</v>
      </c>
      <c r="BK115" s="200">
        <f>ROUND(I115*H115,2)</f>
        <v>0</v>
      </c>
      <c r="BL115" s="21" t="s">
        <v>130</v>
      </c>
      <c r="BM115" s="21" t="s">
        <v>186</v>
      </c>
    </row>
    <row r="116" spans="2:65" s="1" customFormat="1" ht="24">
      <c r="B116" s="38"/>
      <c r="C116" s="60"/>
      <c r="D116" s="201" t="s">
        <v>132</v>
      </c>
      <c r="E116" s="60"/>
      <c r="F116" s="202" t="s">
        <v>187</v>
      </c>
      <c r="G116" s="60"/>
      <c r="H116" s="60"/>
      <c r="I116" s="160"/>
      <c r="J116" s="60"/>
      <c r="K116" s="60"/>
      <c r="L116" s="58"/>
      <c r="M116" s="203"/>
      <c r="N116" s="39"/>
      <c r="O116" s="39"/>
      <c r="P116" s="39"/>
      <c r="Q116" s="39"/>
      <c r="R116" s="39"/>
      <c r="S116" s="39"/>
      <c r="T116" s="75"/>
      <c r="AT116" s="21" t="s">
        <v>132</v>
      </c>
      <c r="AU116" s="21" t="s">
        <v>82</v>
      </c>
    </row>
    <row r="117" spans="2:65" s="1" customFormat="1" ht="132">
      <c r="B117" s="38"/>
      <c r="C117" s="60"/>
      <c r="D117" s="201" t="s">
        <v>134</v>
      </c>
      <c r="E117" s="60"/>
      <c r="F117" s="204" t="s">
        <v>188</v>
      </c>
      <c r="G117" s="60"/>
      <c r="H117" s="60"/>
      <c r="I117" s="160"/>
      <c r="J117" s="60"/>
      <c r="K117" s="60"/>
      <c r="L117" s="58"/>
      <c r="M117" s="203"/>
      <c r="N117" s="39"/>
      <c r="O117" s="39"/>
      <c r="P117" s="39"/>
      <c r="Q117" s="39"/>
      <c r="R117" s="39"/>
      <c r="S117" s="39"/>
      <c r="T117" s="75"/>
      <c r="AT117" s="21" t="s">
        <v>134</v>
      </c>
      <c r="AU117" s="21" t="s">
        <v>82</v>
      </c>
    </row>
    <row r="118" spans="2:65" s="1" customFormat="1" ht="14.4" customHeight="1">
      <c r="B118" s="38"/>
      <c r="C118" s="216" t="s">
        <v>189</v>
      </c>
      <c r="D118" s="216" t="s">
        <v>190</v>
      </c>
      <c r="E118" s="217" t="s">
        <v>191</v>
      </c>
      <c r="F118" s="218" t="s">
        <v>192</v>
      </c>
      <c r="G118" s="219" t="s">
        <v>128</v>
      </c>
      <c r="H118" s="220">
        <v>33</v>
      </c>
      <c r="I118" s="221"/>
      <c r="J118" s="222">
        <f>ROUND(I118*H118,2)</f>
        <v>0</v>
      </c>
      <c r="K118" s="218" t="s">
        <v>129</v>
      </c>
      <c r="L118" s="223"/>
      <c r="M118" s="224" t="s">
        <v>21</v>
      </c>
      <c r="N118" s="225" t="s">
        <v>43</v>
      </c>
      <c r="O118" s="39"/>
      <c r="P118" s="198">
        <f>O118*H118</f>
        <v>0</v>
      </c>
      <c r="Q118" s="198">
        <v>0.21</v>
      </c>
      <c r="R118" s="198">
        <f>Q118*H118</f>
        <v>6.93</v>
      </c>
      <c r="S118" s="198">
        <v>0</v>
      </c>
      <c r="T118" s="199">
        <f>S118*H118</f>
        <v>0</v>
      </c>
      <c r="AR118" s="21" t="s">
        <v>174</v>
      </c>
      <c r="AT118" s="21" t="s">
        <v>190</v>
      </c>
      <c r="AU118" s="21" t="s">
        <v>82</v>
      </c>
      <c r="AY118" s="21" t="s">
        <v>123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1" t="s">
        <v>80</v>
      </c>
      <c r="BK118" s="200">
        <f>ROUND(I118*H118,2)</f>
        <v>0</v>
      </c>
      <c r="BL118" s="21" t="s">
        <v>130</v>
      </c>
      <c r="BM118" s="21" t="s">
        <v>193</v>
      </c>
    </row>
    <row r="119" spans="2:65" s="1" customFormat="1" ht="12">
      <c r="B119" s="38"/>
      <c r="C119" s="60"/>
      <c r="D119" s="201" t="s">
        <v>132</v>
      </c>
      <c r="E119" s="60"/>
      <c r="F119" s="202" t="s">
        <v>192</v>
      </c>
      <c r="G119" s="60"/>
      <c r="H119" s="60"/>
      <c r="I119" s="160"/>
      <c r="J119" s="60"/>
      <c r="K119" s="60"/>
      <c r="L119" s="58"/>
      <c r="M119" s="203"/>
      <c r="N119" s="39"/>
      <c r="O119" s="39"/>
      <c r="P119" s="39"/>
      <c r="Q119" s="39"/>
      <c r="R119" s="39"/>
      <c r="S119" s="39"/>
      <c r="T119" s="75"/>
      <c r="AT119" s="21" t="s">
        <v>132</v>
      </c>
      <c r="AU119" s="21" t="s">
        <v>82</v>
      </c>
    </row>
    <row r="120" spans="2:65" s="11" customFormat="1" ht="12">
      <c r="B120" s="205"/>
      <c r="C120" s="206"/>
      <c r="D120" s="201" t="s">
        <v>154</v>
      </c>
      <c r="E120" s="207" t="s">
        <v>21</v>
      </c>
      <c r="F120" s="208" t="s">
        <v>162</v>
      </c>
      <c r="G120" s="206"/>
      <c r="H120" s="209">
        <v>33</v>
      </c>
      <c r="I120" s="210"/>
      <c r="J120" s="206"/>
      <c r="K120" s="206"/>
      <c r="L120" s="211"/>
      <c r="M120" s="212"/>
      <c r="N120" s="213"/>
      <c r="O120" s="213"/>
      <c r="P120" s="213"/>
      <c r="Q120" s="213"/>
      <c r="R120" s="213"/>
      <c r="S120" s="213"/>
      <c r="T120" s="214"/>
      <c r="AT120" s="215" t="s">
        <v>154</v>
      </c>
      <c r="AU120" s="215" t="s">
        <v>82</v>
      </c>
      <c r="AV120" s="11" t="s">
        <v>82</v>
      </c>
      <c r="AW120" s="11" t="s">
        <v>35</v>
      </c>
      <c r="AX120" s="11" t="s">
        <v>80</v>
      </c>
      <c r="AY120" s="215" t="s">
        <v>123</v>
      </c>
    </row>
    <row r="121" spans="2:65" s="1" customFormat="1" ht="22.8" customHeight="1">
      <c r="B121" s="38"/>
      <c r="C121" s="189" t="s">
        <v>194</v>
      </c>
      <c r="D121" s="189" t="s">
        <v>125</v>
      </c>
      <c r="E121" s="190" t="s">
        <v>195</v>
      </c>
      <c r="F121" s="191" t="s">
        <v>196</v>
      </c>
      <c r="G121" s="192" t="s">
        <v>185</v>
      </c>
      <c r="H121" s="193">
        <v>220</v>
      </c>
      <c r="I121" s="194"/>
      <c r="J121" s="195">
        <f>ROUND(I121*H121,2)</f>
        <v>0</v>
      </c>
      <c r="K121" s="191" t="s">
        <v>129</v>
      </c>
      <c r="L121" s="58"/>
      <c r="M121" s="196" t="s">
        <v>21</v>
      </c>
      <c r="N121" s="197" t="s">
        <v>43</v>
      </c>
      <c r="O121" s="39"/>
      <c r="P121" s="198">
        <f>O121*H121</f>
        <v>0</v>
      </c>
      <c r="Q121" s="198">
        <v>0</v>
      </c>
      <c r="R121" s="198">
        <f>Q121*H121</f>
        <v>0</v>
      </c>
      <c r="S121" s="198">
        <v>0</v>
      </c>
      <c r="T121" s="199">
        <f>S121*H121</f>
        <v>0</v>
      </c>
      <c r="AR121" s="21" t="s">
        <v>130</v>
      </c>
      <c r="AT121" s="21" t="s">
        <v>125</v>
      </c>
      <c r="AU121" s="21" t="s">
        <v>82</v>
      </c>
      <c r="AY121" s="21" t="s">
        <v>123</v>
      </c>
      <c r="BE121" s="200">
        <f>IF(N121="základní",J121,0)</f>
        <v>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21" t="s">
        <v>80</v>
      </c>
      <c r="BK121" s="200">
        <f>ROUND(I121*H121,2)</f>
        <v>0</v>
      </c>
      <c r="BL121" s="21" t="s">
        <v>130</v>
      </c>
      <c r="BM121" s="21" t="s">
        <v>197</v>
      </c>
    </row>
    <row r="122" spans="2:65" s="1" customFormat="1" ht="24">
      <c r="B122" s="38"/>
      <c r="C122" s="60"/>
      <c r="D122" s="201" t="s">
        <v>132</v>
      </c>
      <c r="E122" s="60"/>
      <c r="F122" s="202" t="s">
        <v>198</v>
      </c>
      <c r="G122" s="60"/>
      <c r="H122" s="60"/>
      <c r="I122" s="160"/>
      <c r="J122" s="60"/>
      <c r="K122" s="60"/>
      <c r="L122" s="58"/>
      <c r="M122" s="203"/>
      <c r="N122" s="39"/>
      <c r="O122" s="39"/>
      <c r="P122" s="39"/>
      <c r="Q122" s="39"/>
      <c r="R122" s="39"/>
      <c r="S122" s="39"/>
      <c r="T122" s="75"/>
      <c r="AT122" s="21" t="s">
        <v>132</v>
      </c>
      <c r="AU122" s="21" t="s">
        <v>82</v>
      </c>
    </row>
    <row r="123" spans="2:65" s="1" customFormat="1" ht="132">
      <c r="B123" s="38"/>
      <c r="C123" s="60"/>
      <c r="D123" s="201" t="s">
        <v>134</v>
      </c>
      <c r="E123" s="60"/>
      <c r="F123" s="204" t="s">
        <v>199</v>
      </c>
      <c r="G123" s="60"/>
      <c r="H123" s="60"/>
      <c r="I123" s="160"/>
      <c r="J123" s="60"/>
      <c r="K123" s="60"/>
      <c r="L123" s="58"/>
      <c r="M123" s="203"/>
      <c r="N123" s="39"/>
      <c r="O123" s="39"/>
      <c r="P123" s="39"/>
      <c r="Q123" s="39"/>
      <c r="R123" s="39"/>
      <c r="S123" s="39"/>
      <c r="T123" s="75"/>
      <c r="AT123" s="21" t="s">
        <v>134</v>
      </c>
      <c r="AU123" s="21" t="s">
        <v>82</v>
      </c>
    </row>
    <row r="124" spans="2:65" s="1" customFormat="1" ht="14.4" customHeight="1">
      <c r="B124" s="38"/>
      <c r="C124" s="216" t="s">
        <v>200</v>
      </c>
      <c r="D124" s="216" t="s">
        <v>190</v>
      </c>
      <c r="E124" s="217" t="s">
        <v>201</v>
      </c>
      <c r="F124" s="218" t="s">
        <v>202</v>
      </c>
      <c r="G124" s="219" t="s">
        <v>203</v>
      </c>
      <c r="H124" s="220">
        <v>8.9320000000000004</v>
      </c>
      <c r="I124" s="221"/>
      <c r="J124" s="222">
        <f>ROUND(I124*H124,2)</f>
        <v>0</v>
      </c>
      <c r="K124" s="218" t="s">
        <v>129</v>
      </c>
      <c r="L124" s="223"/>
      <c r="M124" s="224" t="s">
        <v>21</v>
      </c>
      <c r="N124" s="225" t="s">
        <v>43</v>
      </c>
      <c r="O124" s="39"/>
      <c r="P124" s="198">
        <f>O124*H124</f>
        <v>0</v>
      </c>
      <c r="Q124" s="198">
        <v>1E-3</v>
      </c>
      <c r="R124" s="198">
        <f>Q124*H124</f>
        <v>8.9320000000000007E-3</v>
      </c>
      <c r="S124" s="198">
        <v>0</v>
      </c>
      <c r="T124" s="199">
        <f>S124*H124</f>
        <v>0</v>
      </c>
      <c r="AR124" s="21" t="s">
        <v>174</v>
      </c>
      <c r="AT124" s="21" t="s">
        <v>190</v>
      </c>
      <c r="AU124" s="21" t="s">
        <v>82</v>
      </c>
      <c r="AY124" s="21" t="s">
        <v>123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1" t="s">
        <v>80</v>
      </c>
      <c r="BK124" s="200">
        <f>ROUND(I124*H124,2)</f>
        <v>0</v>
      </c>
      <c r="BL124" s="21" t="s">
        <v>130</v>
      </c>
      <c r="BM124" s="21" t="s">
        <v>204</v>
      </c>
    </row>
    <row r="125" spans="2:65" s="1" customFormat="1" ht="12">
      <c r="B125" s="38"/>
      <c r="C125" s="60"/>
      <c r="D125" s="201" t="s">
        <v>132</v>
      </c>
      <c r="E125" s="60"/>
      <c r="F125" s="202" t="s">
        <v>202</v>
      </c>
      <c r="G125" s="60"/>
      <c r="H125" s="60"/>
      <c r="I125" s="160"/>
      <c r="J125" s="60"/>
      <c r="K125" s="60"/>
      <c r="L125" s="58"/>
      <c r="M125" s="203"/>
      <c r="N125" s="39"/>
      <c r="O125" s="39"/>
      <c r="P125" s="39"/>
      <c r="Q125" s="39"/>
      <c r="R125" s="39"/>
      <c r="S125" s="39"/>
      <c r="T125" s="75"/>
      <c r="AT125" s="21" t="s">
        <v>132</v>
      </c>
      <c r="AU125" s="21" t="s">
        <v>82</v>
      </c>
    </row>
    <row r="126" spans="2:65" s="11" customFormat="1" ht="12">
      <c r="B126" s="205"/>
      <c r="C126" s="206"/>
      <c r="D126" s="201" t="s">
        <v>154</v>
      </c>
      <c r="E126" s="207" t="s">
        <v>21</v>
      </c>
      <c r="F126" s="208" t="s">
        <v>205</v>
      </c>
      <c r="G126" s="206"/>
      <c r="H126" s="209">
        <v>8.8000000000000007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154</v>
      </c>
      <c r="AU126" s="215" t="s">
        <v>82</v>
      </c>
      <c r="AV126" s="11" t="s">
        <v>82</v>
      </c>
      <c r="AW126" s="11" t="s">
        <v>35</v>
      </c>
      <c r="AX126" s="11" t="s">
        <v>80</v>
      </c>
      <c r="AY126" s="215" t="s">
        <v>123</v>
      </c>
    </row>
    <row r="127" spans="2:65" s="11" customFormat="1" ht="12">
      <c r="B127" s="205"/>
      <c r="C127" s="206"/>
      <c r="D127" s="201" t="s">
        <v>154</v>
      </c>
      <c r="E127" s="206"/>
      <c r="F127" s="208" t="s">
        <v>206</v>
      </c>
      <c r="G127" s="206"/>
      <c r="H127" s="209">
        <v>8.9320000000000004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154</v>
      </c>
      <c r="AU127" s="215" t="s">
        <v>82</v>
      </c>
      <c r="AV127" s="11" t="s">
        <v>82</v>
      </c>
      <c r="AW127" s="11" t="s">
        <v>6</v>
      </c>
      <c r="AX127" s="11" t="s">
        <v>80</v>
      </c>
      <c r="AY127" s="215" t="s">
        <v>123</v>
      </c>
    </row>
    <row r="128" spans="2:65" s="1" customFormat="1" ht="14.4" customHeight="1">
      <c r="B128" s="38"/>
      <c r="C128" s="189" t="s">
        <v>207</v>
      </c>
      <c r="D128" s="189" t="s">
        <v>125</v>
      </c>
      <c r="E128" s="190" t="s">
        <v>208</v>
      </c>
      <c r="F128" s="191" t="s">
        <v>209</v>
      </c>
      <c r="G128" s="192" t="s">
        <v>185</v>
      </c>
      <c r="H128" s="193">
        <v>220</v>
      </c>
      <c r="I128" s="194"/>
      <c r="J128" s="195">
        <f>ROUND(I128*H128,2)</f>
        <v>0</v>
      </c>
      <c r="K128" s="191" t="s">
        <v>129</v>
      </c>
      <c r="L128" s="58"/>
      <c r="M128" s="196" t="s">
        <v>21</v>
      </c>
      <c r="N128" s="197" t="s">
        <v>43</v>
      </c>
      <c r="O128" s="39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1" t="s">
        <v>130</v>
      </c>
      <c r="AT128" s="21" t="s">
        <v>125</v>
      </c>
      <c r="AU128" s="21" t="s">
        <v>82</v>
      </c>
      <c r="AY128" s="21" t="s">
        <v>123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1" t="s">
        <v>80</v>
      </c>
      <c r="BK128" s="200">
        <f>ROUND(I128*H128,2)</f>
        <v>0</v>
      </c>
      <c r="BL128" s="21" t="s">
        <v>130</v>
      </c>
      <c r="BM128" s="21" t="s">
        <v>210</v>
      </c>
    </row>
    <row r="129" spans="2:65" s="1" customFormat="1" ht="12">
      <c r="B129" s="38"/>
      <c r="C129" s="60"/>
      <c r="D129" s="201" t="s">
        <v>132</v>
      </c>
      <c r="E129" s="60"/>
      <c r="F129" s="202" t="s">
        <v>211</v>
      </c>
      <c r="G129" s="60"/>
      <c r="H129" s="60"/>
      <c r="I129" s="160"/>
      <c r="J129" s="60"/>
      <c r="K129" s="60"/>
      <c r="L129" s="58"/>
      <c r="M129" s="203"/>
      <c r="N129" s="39"/>
      <c r="O129" s="39"/>
      <c r="P129" s="39"/>
      <c r="Q129" s="39"/>
      <c r="R129" s="39"/>
      <c r="S129" s="39"/>
      <c r="T129" s="75"/>
      <c r="AT129" s="21" t="s">
        <v>132</v>
      </c>
      <c r="AU129" s="21" t="s">
        <v>82</v>
      </c>
    </row>
    <row r="130" spans="2:65" s="1" customFormat="1" ht="180">
      <c r="B130" s="38"/>
      <c r="C130" s="60"/>
      <c r="D130" s="201" t="s">
        <v>134</v>
      </c>
      <c r="E130" s="60"/>
      <c r="F130" s="204" t="s">
        <v>212</v>
      </c>
      <c r="G130" s="60"/>
      <c r="H130" s="60"/>
      <c r="I130" s="160"/>
      <c r="J130" s="60"/>
      <c r="K130" s="60"/>
      <c r="L130" s="58"/>
      <c r="M130" s="203"/>
      <c r="N130" s="39"/>
      <c r="O130" s="39"/>
      <c r="P130" s="39"/>
      <c r="Q130" s="39"/>
      <c r="R130" s="39"/>
      <c r="S130" s="39"/>
      <c r="T130" s="75"/>
      <c r="AT130" s="21" t="s">
        <v>134</v>
      </c>
      <c r="AU130" s="21" t="s">
        <v>82</v>
      </c>
    </row>
    <row r="131" spans="2:65" s="1" customFormat="1" ht="14.4" customHeight="1">
      <c r="B131" s="38"/>
      <c r="C131" s="189" t="s">
        <v>213</v>
      </c>
      <c r="D131" s="189" t="s">
        <v>125</v>
      </c>
      <c r="E131" s="190" t="s">
        <v>214</v>
      </c>
      <c r="F131" s="191" t="s">
        <v>215</v>
      </c>
      <c r="G131" s="192" t="s">
        <v>185</v>
      </c>
      <c r="H131" s="193">
        <v>200</v>
      </c>
      <c r="I131" s="194"/>
      <c r="J131" s="195">
        <f>ROUND(I131*H131,2)</f>
        <v>0</v>
      </c>
      <c r="K131" s="191" t="s">
        <v>129</v>
      </c>
      <c r="L131" s="58"/>
      <c r="M131" s="196" t="s">
        <v>21</v>
      </c>
      <c r="N131" s="197" t="s">
        <v>43</v>
      </c>
      <c r="O131" s="39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AR131" s="21" t="s">
        <v>130</v>
      </c>
      <c r="AT131" s="21" t="s">
        <v>125</v>
      </c>
      <c r="AU131" s="21" t="s">
        <v>82</v>
      </c>
      <c r="AY131" s="21" t="s">
        <v>123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21" t="s">
        <v>80</v>
      </c>
      <c r="BK131" s="200">
        <f>ROUND(I131*H131,2)</f>
        <v>0</v>
      </c>
      <c r="BL131" s="21" t="s">
        <v>130</v>
      </c>
      <c r="BM131" s="21" t="s">
        <v>216</v>
      </c>
    </row>
    <row r="132" spans="2:65" s="1" customFormat="1" ht="12">
      <c r="B132" s="38"/>
      <c r="C132" s="60"/>
      <c r="D132" s="201" t="s">
        <v>132</v>
      </c>
      <c r="E132" s="60"/>
      <c r="F132" s="202" t="s">
        <v>217</v>
      </c>
      <c r="G132" s="60"/>
      <c r="H132" s="60"/>
      <c r="I132" s="160"/>
      <c r="J132" s="60"/>
      <c r="K132" s="60"/>
      <c r="L132" s="58"/>
      <c r="M132" s="203"/>
      <c r="N132" s="39"/>
      <c r="O132" s="39"/>
      <c r="P132" s="39"/>
      <c r="Q132" s="39"/>
      <c r="R132" s="39"/>
      <c r="S132" s="39"/>
      <c r="T132" s="75"/>
      <c r="AT132" s="21" t="s">
        <v>132</v>
      </c>
      <c r="AU132" s="21" t="s">
        <v>82</v>
      </c>
    </row>
    <row r="133" spans="2:65" s="1" customFormat="1" ht="180">
      <c r="B133" s="38"/>
      <c r="C133" s="60"/>
      <c r="D133" s="201" t="s">
        <v>134</v>
      </c>
      <c r="E133" s="60"/>
      <c r="F133" s="204" t="s">
        <v>212</v>
      </c>
      <c r="G133" s="60"/>
      <c r="H133" s="60"/>
      <c r="I133" s="160"/>
      <c r="J133" s="60"/>
      <c r="K133" s="60"/>
      <c r="L133" s="58"/>
      <c r="M133" s="203"/>
      <c r="N133" s="39"/>
      <c r="O133" s="39"/>
      <c r="P133" s="39"/>
      <c r="Q133" s="39"/>
      <c r="R133" s="39"/>
      <c r="S133" s="39"/>
      <c r="T133" s="75"/>
      <c r="AT133" s="21" t="s">
        <v>134</v>
      </c>
      <c r="AU133" s="21" t="s">
        <v>82</v>
      </c>
    </row>
    <row r="134" spans="2:65" s="1" customFormat="1" ht="22.8" customHeight="1">
      <c r="B134" s="38"/>
      <c r="C134" s="189" t="s">
        <v>10</v>
      </c>
      <c r="D134" s="189" t="s">
        <v>125</v>
      </c>
      <c r="E134" s="190" t="s">
        <v>218</v>
      </c>
      <c r="F134" s="191" t="s">
        <v>219</v>
      </c>
      <c r="G134" s="192" t="s">
        <v>185</v>
      </c>
      <c r="H134" s="193">
        <v>220</v>
      </c>
      <c r="I134" s="194"/>
      <c r="J134" s="195">
        <f>ROUND(I134*H134,2)</f>
        <v>0</v>
      </c>
      <c r="K134" s="191" t="s">
        <v>129</v>
      </c>
      <c r="L134" s="58"/>
      <c r="M134" s="196" t="s">
        <v>21</v>
      </c>
      <c r="N134" s="197" t="s">
        <v>43</v>
      </c>
      <c r="O134" s="39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AR134" s="21" t="s">
        <v>130</v>
      </c>
      <c r="AT134" s="21" t="s">
        <v>125</v>
      </c>
      <c r="AU134" s="21" t="s">
        <v>82</v>
      </c>
      <c r="AY134" s="21" t="s">
        <v>123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21" t="s">
        <v>80</v>
      </c>
      <c r="BK134" s="200">
        <f>ROUND(I134*H134,2)</f>
        <v>0</v>
      </c>
      <c r="BL134" s="21" t="s">
        <v>130</v>
      </c>
      <c r="BM134" s="21" t="s">
        <v>220</v>
      </c>
    </row>
    <row r="135" spans="2:65" s="1" customFormat="1" ht="36">
      <c r="B135" s="38"/>
      <c r="C135" s="60"/>
      <c r="D135" s="201" t="s">
        <v>132</v>
      </c>
      <c r="E135" s="60"/>
      <c r="F135" s="202" t="s">
        <v>221</v>
      </c>
      <c r="G135" s="60"/>
      <c r="H135" s="60"/>
      <c r="I135" s="160"/>
      <c r="J135" s="60"/>
      <c r="K135" s="60"/>
      <c r="L135" s="58"/>
      <c r="M135" s="203"/>
      <c r="N135" s="39"/>
      <c r="O135" s="39"/>
      <c r="P135" s="39"/>
      <c r="Q135" s="39"/>
      <c r="R135" s="39"/>
      <c r="S135" s="39"/>
      <c r="T135" s="75"/>
      <c r="AT135" s="21" t="s">
        <v>132</v>
      </c>
      <c r="AU135" s="21" t="s">
        <v>82</v>
      </c>
    </row>
    <row r="136" spans="2:65" s="1" customFormat="1" ht="168">
      <c r="B136" s="38"/>
      <c r="C136" s="60"/>
      <c r="D136" s="201" t="s">
        <v>134</v>
      </c>
      <c r="E136" s="60"/>
      <c r="F136" s="204" t="s">
        <v>222</v>
      </c>
      <c r="G136" s="60"/>
      <c r="H136" s="60"/>
      <c r="I136" s="160"/>
      <c r="J136" s="60"/>
      <c r="K136" s="60"/>
      <c r="L136" s="58"/>
      <c r="M136" s="203"/>
      <c r="N136" s="39"/>
      <c r="O136" s="39"/>
      <c r="P136" s="39"/>
      <c r="Q136" s="39"/>
      <c r="R136" s="39"/>
      <c r="S136" s="39"/>
      <c r="T136" s="75"/>
      <c r="AT136" s="21" t="s">
        <v>134</v>
      </c>
      <c r="AU136" s="21" t="s">
        <v>82</v>
      </c>
    </row>
    <row r="137" spans="2:65" s="1" customFormat="1" ht="14.4" customHeight="1">
      <c r="B137" s="38"/>
      <c r="C137" s="189" t="s">
        <v>223</v>
      </c>
      <c r="D137" s="189" t="s">
        <v>125</v>
      </c>
      <c r="E137" s="190" t="s">
        <v>224</v>
      </c>
      <c r="F137" s="191" t="s">
        <v>225</v>
      </c>
      <c r="G137" s="192" t="s">
        <v>185</v>
      </c>
      <c r="H137" s="193">
        <v>220</v>
      </c>
      <c r="I137" s="194"/>
      <c r="J137" s="195">
        <f>ROUND(I137*H137,2)</f>
        <v>0</v>
      </c>
      <c r="K137" s="191" t="s">
        <v>129</v>
      </c>
      <c r="L137" s="58"/>
      <c r="M137" s="196" t="s">
        <v>21</v>
      </c>
      <c r="N137" s="197" t="s">
        <v>43</v>
      </c>
      <c r="O137" s="39"/>
      <c r="P137" s="198">
        <f>O137*H137</f>
        <v>0</v>
      </c>
      <c r="Q137" s="198">
        <v>0</v>
      </c>
      <c r="R137" s="198">
        <f>Q137*H137</f>
        <v>0</v>
      </c>
      <c r="S137" s="198">
        <v>0</v>
      </c>
      <c r="T137" s="199">
        <f>S137*H137</f>
        <v>0</v>
      </c>
      <c r="AR137" s="21" t="s">
        <v>130</v>
      </c>
      <c r="AT137" s="21" t="s">
        <v>125</v>
      </c>
      <c r="AU137" s="21" t="s">
        <v>82</v>
      </c>
      <c r="AY137" s="21" t="s">
        <v>123</v>
      </c>
      <c r="BE137" s="200">
        <f>IF(N137="základní",J137,0)</f>
        <v>0</v>
      </c>
      <c r="BF137" s="200">
        <f>IF(N137="snížená",J137,0)</f>
        <v>0</v>
      </c>
      <c r="BG137" s="200">
        <f>IF(N137="zákl. přenesená",J137,0)</f>
        <v>0</v>
      </c>
      <c r="BH137" s="200">
        <f>IF(N137="sníž. přenesená",J137,0)</f>
        <v>0</v>
      </c>
      <c r="BI137" s="200">
        <f>IF(N137="nulová",J137,0)</f>
        <v>0</v>
      </c>
      <c r="BJ137" s="21" t="s">
        <v>80</v>
      </c>
      <c r="BK137" s="200">
        <f>ROUND(I137*H137,2)</f>
        <v>0</v>
      </c>
      <c r="BL137" s="21" t="s">
        <v>130</v>
      </c>
      <c r="BM137" s="21" t="s">
        <v>226</v>
      </c>
    </row>
    <row r="138" spans="2:65" s="1" customFormat="1" ht="12">
      <c r="B138" s="38"/>
      <c r="C138" s="60"/>
      <c r="D138" s="201" t="s">
        <v>132</v>
      </c>
      <c r="E138" s="60"/>
      <c r="F138" s="202" t="s">
        <v>227</v>
      </c>
      <c r="G138" s="60"/>
      <c r="H138" s="60"/>
      <c r="I138" s="160"/>
      <c r="J138" s="60"/>
      <c r="K138" s="60"/>
      <c r="L138" s="58"/>
      <c r="M138" s="203"/>
      <c r="N138" s="39"/>
      <c r="O138" s="39"/>
      <c r="P138" s="39"/>
      <c r="Q138" s="39"/>
      <c r="R138" s="39"/>
      <c r="S138" s="39"/>
      <c r="T138" s="75"/>
      <c r="AT138" s="21" t="s">
        <v>132</v>
      </c>
      <c r="AU138" s="21" t="s">
        <v>82</v>
      </c>
    </row>
    <row r="139" spans="2:65" s="1" customFormat="1" ht="156">
      <c r="B139" s="38"/>
      <c r="C139" s="60"/>
      <c r="D139" s="201" t="s">
        <v>134</v>
      </c>
      <c r="E139" s="60"/>
      <c r="F139" s="204" t="s">
        <v>228</v>
      </c>
      <c r="G139" s="60"/>
      <c r="H139" s="60"/>
      <c r="I139" s="160"/>
      <c r="J139" s="60"/>
      <c r="K139" s="60"/>
      <c r="L139" s="58"/>
      <c r="M139" s="203"/>
      <c r="N139" s="39"/>
      <c r="O139" s="39"/>
      <c r="P139" s="39"/>
      <c r="Q139" s="39"/>
      <c r="R139" s="39"/>
      <c r="S139" s="39"/>
      <c r="T139" s="75"/>
      <c r="AT139" s="21" t="s">
        <v>134</v>
      </c>
      <c r="AU139" s="21" t="s">
        <v>82</v>
      </c>
    </row>
    <row r="140" spans="2:65" s="1" customFormat="1" ht="14.4" customHeight="1">
      <c r="B140" s="38"/>
      <c r="C140" s="189" t="s">
        <v>229</v>
      </c>
      <c r="D140" s="189" t="s">
        <v>125</v>
      </c>
      <c r="E140" s="190" t="s">
        <v>230</v>
      </c>
      <c r="F140" s="191" t="s">
        <v>231</v>
      </c>
      <c r="G140" s="192" t="s">
        <v>128</v>
      </c>
      <c r="H140" s="193">
        <v>33</v>
      </c>
      <c r="I140" s="194"/>
      <c r="J140" s="195">
        <f>ROUND(I140*H140,2)</f>
        <v>0</v>
      </c>
      <c r="K140" s="191" t="s">
        <v>129</v>
      </c>
      <c r="L140" s="58"/>
      <c r="M140" s="196" t="s">
        <v>21</v>
      </c>
      <c r="N140" s="197" t="s">
        <v>43</v>
      </c>
      <c r="O140" s="39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AR140" s="21" t="s">
        <v>130</v>
      </c>
      <c r="AT140" s="21" t="s">
        <v>125</v>
      </c>
      <c r="AU140" s="21" t="s">
        <v>82</v>
      </c>
      <c r="AY140" s="21" t="s">
        <v>123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21" t="s">
        <v>80</v>
      </c>
      <c r="BK140" s="200">
        <f>ROUND(I140*H140,2)</f>
        <v>0</v>
      </c>
      <c r="BL140" s="21" t="s">
        <v>130</v>
      </c>
      <c r="BM140" s="21" t="s">
        <v>232</v>
      </c>
    </row>
    <row r="141" spans="2:65" s="1" customFormat="1" ht="12">
      <c r="B141" s="38"/>
      <c r="C141" s="60"/>
      <c r="D141" s="201" t="s">
        <v>132</v>
      </c>
      <c r="E141" s="60"/>
      <c r="F141" s="202" t="s">
        <v>233</v>
      </c>
      <c r="G141" s="60"/>
      <c r="H141" s="60"/>
      <c r="I141" s="160"/>
      <c r="J141" s="60"/>
      <c r="K141" s="60"/>
      <c r="L141" s="58"/>
      <c r="M141" s="203"/>
      <c r="N141" s="39"/>
      <c r="O141" s="39"/>
      <c r="P141" s="39"/>
      <c r="Q141" s="39"/>
      <c r="R141" s="39"/>
      <c r="S141" s="39"/>
      <c r="T141" s="75"/>
      <c r="AT141" s="21" t="s">
        <v>132</v>
      </c>
      <c r="AU141" s="21" t="s">
        <v>82</v>
      </c>
    </row>
    <row r="142" spans="2:65" s="11" customFormat="1" ht="12">
      <c r="B142" s="205"/>
      <c r="C142" s="206"/>
      <c r="D142" s="201" t="s">
        <v>154</v>
      </c>
      <c r="E142" s="207" t="s">
        <v>21</v>
      </c>
      <c r="F142" s="208" t="s">
        <v>162</v>
      </c>
      <c r="G142" s="206"/>
      <c r="H142" s="209">
        <v>33</v>
      </c>
      <c r="I142" s="210"/>
      <c r="J142" s="206"/>
      <c r="K142" s="206"/>
      <c r="L142" s="211"/>
      <c r="M142" s="212"/>
      <c r="N142" s="213"/>
      <c r="O142" s="213"/>
      <c r="P142" s="213"/>
      <c r="Q142" s="213"/>
      <c r="R142" s="213"/>
      <c r="S142" s="213"/>
      <c r="T142" s="214"/>
      <c r="AT142" s="215" t="s">
        <v>154</v>
      </c>
      <c r="AU142" s="215" t="s">
        <v>82</v>
      </c>
      <c r="AV142" s="11" t="s">
        <v>82</v>
      </c>
      <c r="AW142" s="11" t="s">
        <v>35</v>
      </c>
      <c r="AX142" s="11" t="s">
        <v>80</v>
      </c>
      <c r="AY142" s="215" t="s">
        <v>123</v>
      </c>
    </row>
    <row r="143" spans="2:65" s="10" customFormat="1" ht="29.85" customHeight="1">
      <c r="B143" s="173"/>
      <c r="C143" s="174"/>
      <c r="D143" s="175" t="s">
        <v>71</v>
      </c>
      <c r="E143" s="187" t="s">
        <v>156</v>
      </c>
      <c r="F143" s="187" t="s">
        <v>234</v>
      </c>
      <c r="G143" s="174"/>
      <c r="H143" s="174"/>
      <c r="I143" s="177"/>
      <c r="J143" s="188">
        <f>BK143</f>
        <v>0</v>
      </c>
      <c r="K143" s="174"/>
      <c r="L143" s="179"/>
      <c r="M143" s="180"/>
      <c r="N143" s="181"/>
      <c r="O143" s="181"/>
      <c r="P143" s="182">
        <f>SUM(P144:P159)</f>
        <v>0</v>
      </c>
      <c r="Q143" s="181"/>
      <c r="R143" s="182">
        <f>SUM(R144:R159)</f>
        <v>1.0959000000000001</v>
      </c>
      <c r="S143" s="181"/>
      <c r="T143" s="183">
        <f>SUM(T144:T159)</f>
        <v>0</v>
      </c>
      <c r="AR143" s="184" t="s">
        <v>80</v>
      </c>
      <c r="AT143" s="185" t="s">
        <v>71</v>
      </c>
      <c r="AU143" s="185" t="s">
        <v>80</v>
      </c>
      <c r="AY143" s="184" t="s">
        <v>123</v>
      </c>
      <c r="BK143" s="186">
        <f>SUM(BK144:BK159)</f>
        <v>0</v>
      </c>
    </row>
    <row r="144" spans="2:65" s="1" customFormat="1" ht="14.4" customHeight="1">
      <c r="B144" s="38"/>
      <c r="C144" s="189" t="s">
        <v>235</v>
      </c>
      <c r="D144" s="189" t="s">
        <v>125</v>
      </c>
      <c r="E144" s="190" t="s">
        <v>236</v>
      </c>
      <c r="F144" s="191" t="s">
        <v>237</v>
      </c>
      <c r="G144" s="192" t="s">
        <v>185</v>
      </c>
      <c r="H144" s="193">
        <v>200</v>
      </c>
      <c r="I144" s="194"/>
      <c r="J144" s="195">
        <f>ROUND(I144*H144,2)</f>
        <v>0</v>
      </c>
      <c r="K144" s="191" t="s">
        <v>129</v>
      </c>
      <c r="L144" s="58"/>
      <c r="M144" s="196" t="s">
        <v>21</v>
      </c>
      <c r="N144" s="197" t="s">
        <v>43</v>
      </c>
      <c r="O144" s="39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AR144" s="21" t="s">
        <v>130</v>
      </c>
      <c r="AT144" s="21" t="s">
        <v>125</v>
      </c>
      <c r="AU144" s="21" t="s">
        <v>82</v>
      </c>
      <c r="AY144" s="21" t="s">
        <v>123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21" t="s">
        <v>80</v>
      </c>
      <c r="BK144" s="200">
        <f>ROUND(I144*H144,2)</f>
        <v>0</v>
      </c>
      <c r="BL144" s="21" t="s">
        <v>130</v>
      </c>
      <c r="BM144" s="21" t="s">
        <v>238</v>
      </c>
    </row>
    <row r="145" spans="2:65" s="1" customFormat="1" ht="24">
      <c r="B145" s="38"/>
      <c r="C145" s="60"/>
      <c r="D145" s="201" t="s">
        <v>132</v>
      </c>
      <c r="E145" s="60"/>
      <c r="F145" s="202" t="s">
        <v>239</v>
      </c>
      <c r="G145" s="60"/>
      <c r="H145" s="60"/>
      <c r="I145" s="160"/>
      <c r="J145" s="60"/>
      <c r="K145" s="60"/>
      <c r="L145" s="58"/>
      <c r="M145" s="203"/>
      <c r="N145" s="39"/>
      <c r="O145" s="39"/>
      <c r="P145" s="39"/>
      <c r="Q145" s="39"/>
      <c r="R145" s="39"/>
      <c r="S145" s="39"/>
      <c r="T145" s="75"/>
      <c r="AT145" s="21" t="s">
        <v>132</v>
      </c>
      <c r="AU145" s="21" t="s">
        <v>82</v>
      </c>
    </row>
    <row r="146" spans="2:65" s="1" customFormat="1" ht="14.4" customHeight="1">
      <c r="B146" s="38"/>
      <c r="C146" s="189" t="s">
        <v>240</v>
      </c>
      <c r="D146" s="189" t="s">
        <v>125</v>
      </c>
      <c r="E146" s="190" t="s">
        <v>241</v>
      </c>
      <c r="F146" s="191" t="s">
        <v>242</v>
      </c>
      <c r="G146" s="192" t="s">
        <v>185</v>
      </c>
      <c r="H146" s="193">
        <v>205</v>
      </c>
      <c r="I146" s="194"/>
      <c r="J146" s="195">
        <f>ROUND(I146*H146,2)</f>
        <v>0</v>
      </c>
      <c r="K146" s="191" t="s">
        <v>129</v>
      </c>
      <c r="L146" s="58"/>
      <c r="M146" s="196" t="s">
        <v>21</v>
      </c>
      <c r="N146" s="197" t="s">
        <v>43</v>
      </c>
      <c r="O146" s="39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AR146" s="21" t="s">
        <v>130</v>
      </c>
      <c r="AT146" s="21" t="s">
        <v>125</v>
      </c>
      <c r="AU146" s="21" t="s">
        <v>82</v>
      </c>
      <c r="AY146" s="21" t="s">
        <v>123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21" t="s">
        <v>80</v>
      </c>
      <c r="BK146" s="200">
        <f>ROUND(I146*H146,2)</f>
        <v>0</v>
      </c>
      <c r="BL146" s="21" t="s">
        <v>130</v>
      </c>
      <c r="BM146" s="21" t="s">
        <v>243</v>
      </c>
    </row>
    <row r="147" spans="2:65" s="1" customFormat="1" ht="12">
      <c r="B147" s="38"/>
      <c r="C147" s="60"/>
      <c r="D147" s="201" t="s">
        <v>132</v>
      </c>
      <c r="E147" s="60"/>
      <c r="F147" s="202" t="s">
        <v>244</v>
      </c>
      <c r="G147" s="60"/>
      <c r="H147" s="60"/>
      <c r="I147" s="160"/>
      <c r="J147" s="60"/>
      <c r="K147" s="60"/>
      <c r="L147" s="58"/>
      <c r="M147" s="203"/>
      <c r="N147" s="39"/>
      <c r="O147" s="39"/>
      <c r="P147" s="39"/>
      <c r="Q147" s="39"/>
      <c r="R147" s="39"/>
      <c r="S147" s="39"/>
      <c r="T147" s="75"/>
      <c r="AT147" s="21" t="s">
        <v>132</v>
      </c>
      <c r="AU147" s="21" t="s">
        <v>82</v>
      </c>
    </row>
    <row r="148" spans="2:65" s="11" customFormat="1" ht="12">
      <c r="B148" s="205"/>
      <c r="C148" s="206"/>
      <c r="D148" s="201" t="s">
        <v>154</v>
      </c>
      <c r="E148" s="207" t="s">
        <v>21</v>
      </c>
      <c r="F148" s="208" t="s">
        <v>245</v>
      </c>
      <c r="G148" s="206"/>
      <c r="H148" s="209">
        <v>205</v>
      </c>
      <c r="I148" s="210"/>
      <c r="J148" s="206"/>
      <c r="K148" s="206"/>
      <c r="L148" s="211"/>
      <c r="M148" s="212"/>
      <c r="N148" s="213"/>
      <c r="O148" s="213"/>
      <c r="P148" s="213"/>
      <c r="Q148" s="213"/>
      <c r="R148" s="213"/>
      <c r="S148" s="213"/>
      <c r="T148" s="214"/>
      <c r="AT148" s="215" t="s">
        <v>154</v>
      </c>
      <c r="AU148" s="215" t="s">
        <v>82</v>
      </c>
      <c r="AV148" s="11" t="s">
        <v>82</v>
      </c>
      <c r="AW148" s="11" t="s">
        <v>35</v>
      </c>
      <c r="AX148" s="11" t="s">
        <v>80</v>
      </c>
      <c r="AY148" s="215" t="s">
        <v>123</v>
      </c>
    </row>
    <row r="149" spans="2:65" s="1" customFormat="1" ht="22.8" customHeight="1">
      <c r="B149" s="38"/>
      <c r="C149" s="189" t="s">
        <v>246</v>
      </c>
      <c r="D149" s="189" t="s">
        <v>125</v>
      </c>
      <c r="E149" s="190" t="s">
        <v>247</v>
      </c>
      <c r="F149" s="191" t="s">
        <v>248</v>
      </c>
      <c r="G149" s="192" t="s">
        <v>185</v>
      </c>
      <c r="H149" s="193">
        <v>20</v>
      </c>
      <c r="I149" s="194"/>
      <c r="J149" s="195">
        <f>ROUND(I149*H149,2)</f>
        <v>0</v>
      </c>
      <c r="K149" s="191" t="s">
        <v>129</v>
      </c>
      <c r="L149" s="58"/>
      <c r="M149" s="196" t="s">
        <v>21</v>
      </c>
      <c r="N149" s="197" t="s">
        <v>43</v>
      </c>
      <c r="O149" s="39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AR149" s="21" t="s">
        <v>130</v>
      </c>
      <c r="AT149" s="21" t="s">
        <v>125</v>
      </c>
      <c r="AU149" s="21" t="s">
        <v>82</v>
      </c>
      <c r="AY149" s="21" t="s">
        <v>123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21" t="s">
        <v>80</v>
      </c>
      <c r="BK149" s="200">
        <f>ROUND(I149*H149,2)</f>
        <v>0</v>
      </c>
      <c r="BL149" s="21" t="s">
        <v>130</v>
      </c>
      <c r="BM149" s="21" t="s">
        <v>249</v>
      </c>
    </row>
    <row r="150" spans="2:65" s="1" customFormat="1" ht="24">
      <c r="B150" s="38"/>
      <c r="C150" s="60"/>
      <c r="D150" s="201" t="s">
        <v>132</v>
      </c>
      <c r="E150" s="60"/>
      <c r="F150" s="202" t="s">
        <v>250</v>
      </c>
      <c r="G150" s="60"/>
      <c r="H150" s="60"/>
      <c r="I150" s="160"/>
      <c r="J150" s="60"/>
      <c r="K150" s="60"/>
      <c r="L150" s="58"/>
      <c r="M150" s="203"/>
      <c r="N150" s="39"/>
      <c r="O150" s="39"/>
      <c r="P150" s="39"/>
      <c r="Q150" s="39"/>
      <c r="R150" s="39"/>
      <c r="S150" s="39"/>
      <c r="T150" s="75"/>
      <c r="AT150" s="21" t="s">
        <v>132</v>
      </c>
      <c r="AU150" s="21" t="s">
        <v>82</v>
      </c>
    </row>
    <row r="151" spans="2:65" s="1" customFormat="1" ht="22.8" customHeight="1">
      <c r="B151" s="38"/>
      <c r="C151" s="189" t="s">
        <v>9</v>
      </c>
      <c r="D151" s="189" t="s">
        <v>125</v>
      </c>
      <c r="E151" s="190" t="s">
        <v>251</v>
      </c>
      <c r="F151" s="191" t="s">
        <v>252</v>
      </c>
      <c r="G151" s="192" t="s">
        <v>185</v>
      </c>
      <c r="H151" s="193">
        <v>20</v>
      </c>
      <c r="I151" s="194"/>
      <c r="J151" s="195">
        <f>ROUND(I151*H151,2)</f>
        <v>0</v>
      </c>
      <c r="K151" s="191" t="s">
        <v>129</v>
      </c>
      <c r="L151" s="58"/>
      <c r="M151" s="196" t="s">
        <v>21</v>
      </c>
      <c r="N151" s="197" t="s">
        <v>43</v>
      </c>
      <c r="O151" s="39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AR151" s="21" t="s">
        <v>130</v>
      </c>
      <c r="AT151" s="21" t="s">
        <v>125</v>
      </c>
      <c r="AU151" s="21" t="s">
        <v>82</v>
      </c>
      <c r="AY151" s="21" t="s">
        <v>123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21" t="s">
        <v>80</v>
      </c>
      <c r="BK151" s="200">
        <f>ROUND(I151*H151,2)</f>
        <v>0</v>
      </c>
      <c r="BL151" s="21" t="s">
        <v>130</v>
      </c>
      <c r="BM151" s="21" t="s">
        <v>253</v>
      </c>
    </row>
    <row r="152" spans="2:65" s="1" customFormat="1" ht="24">
      <c r="B152" s="38"/>
      <c r="C152" s="60"/>
      <c r="D152" s="201" t="s">
        <v>132</v>
      </c>
      <c r="E152" s="60"/>
      <c r="F152" s="202" t="s">
        <v>254</v>
      </c>
      <c r="G152" s="60"/>
      <c r="H152" s="60"/>
      <c r="I152" s="160"/>
      <c r="J152" s="60"/>
      <c r="K152" s="60"/>
      <c r="L152" s="58"/>
      <c r="M152" s="203"/>
      <c r="N152" s="39"/>
      <c r="O152" s="39"/>
      <c r="P152" s="39"/>
      <c r="Q152" s="39"/>
      <c r="R152" s="39"/>
      <c r="S152" s="39"/>
      <c r="T152" s="75"/>
      <c r="AT152" s="21" t="s">
        <v>132</v>
      </c>
      <c r="AU152" s="21" t="s">
        <v>82</v>
      </c>
    </row>
    <row r="153" spans="2:65" s="1" customFormat="1" ht="96">
      <c r="B153" s="38"/>
      <c r="C153" s="60"/>
      <c r="D153" s="201" t="s">
        <v>134</v>
      </c>
      <c r="E153" s="60"/>
      <c r="F153" s="204" t="s">
        <v>255</v>
      </c>
      <c r="G153" s="60"/>
      <c r="H153" s="60"/>
      <c r="I153" s="160"/>
      <c r="J153" s="60"/>
      <c r="K153" s="60"/>
      <c r="L153" s="58"/>
      <c r="M153" s="203"/>
      <c r="N153" s="39"/>
      <c r="O153" s="39"/>
      <c r="P153" s="39"/>
      <c r="Q153" s="39"/>
      <c r="R153" s="39"/>
      <c r="S153" s="39"/>
      <c r="T153" s="75"/>
      <c r="AT153" s="21" t="s">
        <v>134</v>
      </c>
      <c r="AU153" s="21" t="s">
        <v>82</v>
      </c>
    </row>
    <row r="154" spans="2:65" s="1" customFormat="1" ht="22.8" customHeight="1">
      <c r="B154" s="38"/>
      <c r="C154" s="189" t="s">
        <v>256</v>
      </c>
      <c r="D154" s="189" t="s">
        <v>125</v>
      </c>
      <c r="E154" s="190" t="s">
        <v>257</v>
      </c>
      <c r="F154" s="191" t="s">
        <v>258</v>
      </c>
      <c r="G154" s="192" t="s">
        <v>185</v>
      </c>
      <c r="H154" s="193">
        <v>5</v>
      </c>
      <c r="I154" s="194"/>
      <c r="J154" s="195">
        <f>ROUND(I154*H154,2)</f>
        <v>0</v>
      </c>
      <c r="K154" s="191" t="s">
        <v>129</v>
      </c>
      <c r="L154" s="58"/>
      <c r="M154" s="196" t="s">
        <v>21</v>
      </c>
      <c r="N154" s="197" t="s">
        <v>43</v>
      </c>
      <c r="O154" s="39"/>
      <c r="P154" s="198">
        <f>O154*H154</f>
        <v>0</v>
      </c>
      <c r="Q154" s="198">
        <v>8.4250000000000005E-2</v>
      </c>
      <c r="R154" s="198">
        <f>Q154*H154</f>
        <v>0.42125000000000001</v>
      </c>
      <c r="S154" s="198">
        <v>0</v>
      </c>
      <c r="T154" s="199">
        <f>S154*H154</f>
        <v>0</v>
      </c>
      <c r="AR154" s="21" t="s">
        <v>130</v>
      </c>
      <c r="AT154" s="21" t="s">
        <v>125</v>
      </c>
      <c r="AU154" s="21" t="s">
        <v>82</v>
      </c>
      <c r="AY154" s="21" t="s">
        <v>123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21" t="s">
        <v>80</v>
      </c>
      <c r="BK154" s="200">
        <f>ROUND(I154*H154,2)</f>
        <v>0</v>
      </c>
      <c r="BL154" s="21" t="s">
        <v>130</v>
      </c>
      <c r="BM154" s="21" t="s">
        <v>259</v>
      </c>
    </row>
    <row r="155" spans="2:65" s="1" customFormat="1" ht="48">
      <c r="B155" s="38"/>
      <c r="C155" s="60"/>
      <c r="D155" s="201" t="s">
        <v>132</v>
      </c>
      <c r="E155" s="60"/>
      <c r="F155" s="202" t="s">
        <v>260</v>
      </c>
      <c r="G155" s="60"/>
      <c r="H155" s="60"/>
      <c r="I155" s="160"/>
      <c r="J155" s="60"/>
      <c r="K155" s="60"/>
      <c r="L155" s="58"/>
      <c r="M155" s="203"/>
      <c r="N155" s="39"/>
      <c r="O155" s="39"/>
      <c r="P155" s="39"/>
      <c r="Q155" s="39"/>
      <c r="R155" s="39"/>
      <c r="S155" s="39"/>
      <c r="T155" s="75"/>
      <c r="AT155" s="21" t="s">
        <v>132</v>
      </c>
      <c r="AU155" s="21" t="s">
        <v>82</v>
      </c>
    </row>
    <row r="156" spans="2:65" s="1" customFormat="1" ht="132">
      <c r="B156" s="38"/>
      <c r="C156" s="60"/>
      <c r="D156" s="201" t="s">
        <v>134</v>
      </c>
      <c r="E156" s="60"/>
      <c r="F156" s="204" t="s">
        <v>261</v>
      </c>
      <c r="G156" s="60"/>
      <c r="H156" s="60"/>
      <c r="I156" s="160"/>
      <c r="J156" s="60"/>
      <c r="K156" s="60"/>
      <c r="L156" s="58"/>
      <c r="M156" s="203"/>
      <c r="N156" s="39"/>
      <c r="O156" s="39"/>
      <c r="P156" s="39"/>
      <c r="Q156" s="39"/>
      <c r="R156" s="39"/>
      <c r="S156" s="39"/>
      <c r="T156" s="75"/>
      <c r="AT156" s="21" t="s">
        <v>134</v>
      </c>
      <c r="AU156" s="21" t="s">
        <v>82</v>
      </c>
    </row>
    <row r="157" spans="2:65" s="1" customFormat="1" ht="22.8" customHeight="1">
      <c r="B157" s="38"/>
      <c r="C157" s="216" t="s">
        <v>262</v>
      </c>
      <c r="D157" s="216" t="s">
        <v>190</v>
      </c>
      <c r="E157" s="217" t="s">
        <v>263</v>
      </c>
      <c r="F157" s="218" t="s">
        <v>264</v>
      </c>
      <c r="G157" s="219" t="s">
        <v>185</v>
      </c>
      <c r="H157" s="220">
        <v>5.15</v>
      </c>
      <c r="I157" s="221"/>
      <c r="J157" s="222">
        <f>ROUND(I157*H157,2)</f>
        <v>0</v>
      </c>
      <c r="K157" s="218" t="s">
        <v>129</v>
      </c>
      <c r="L157" s="223"/>
      <c r="M157" s="224" t="s">
        <v>21</v>
      </c>
      <c r="N157" s="225" t="s">
        <v>43</v>
      </c>
      <c r="O157" s="39"/>
      <c r="P157" s="198">
        <f>O157*H157</f>
        <v>0</v>
      </c>
      <c r="Q157" s="198">
        <v>0.13100000000000001</v>
      </c>
      <c r="R157" s="198">
        <f>Q157*H157</f>
        <v>0.67465000000000008</v>
      </c>
      <c r="S157" s="198">
        <v>0</v>
      </c>
      <c r="T157" s="199">
        <f>S157*H157</f>
        <v>0</v>
      </c>
      <c r="AR157" s="21" t="s">
        <v>174</v>
      </c>
      <c r="AT157" s="21" t="s">
        <v>190</v>
      </c>
      <c r="AU157" s="21" t="s">
        <v>82</v>
      </c>
      <c r="AY157" s="21" t="s">
        <v>123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21" t="s">
        <v>80</v>
      </c>
      <c r="BK157" s="200">
        <f>ROUND(I157*H157,2)</f>
        <v>0</v>
      </c>
      <c r="BL157" s="21" t="s">
        <v>130</v>
      </c>
      <c r="BM157" s="21" t="s">
        <v>265</v>
      </c>
    </row>
    <row r="158" spans="2:65" s="1" customFormat="1" ht="12">
      <c r="B158" s="38"/>
      <c r="C158" s="60"/>
      <c r="D158" s="201" t="s">
        <v>132</v>
      </c>
      <c r="E158" s="60"/>
      <c r="F158" s="202" t="s">
        <v>264</v>
      </c>
      <c r="G158" s="60"/>
      <c r="H158" s="60"/>
      <c r="I158" s="160"/>
      <c r="J158" s="60"/>
      <c r="K158" s="60"/>
      <c r="L158" s="58"/>
      <c r="M158" s="203"/>
      <c r="N158" s="39"/>
      <c r="O158" s="39"/>
      <c r="P158" s="39"/>
      <c r="Q158" s="39"/>
      <c r="R158" s="39"/>
      <c r="S158" s="39"/>
      <c r="T158" s="75"/>
      <c r="AT158" s="21" t="s">
        <v>132</v>
      </c>
      <c r="AU158" s="21" t="s">
        <v>82</v>
      </c>
    </row>
    <row r="159" spans="2:65" s="11" customFormat="1" ht="12">
      <c r="B159" s="205"/>
      <c r="C159" s="206"/>
      <c r="D159" s="201" t="s">
        <v>154</v>
      </c>
      <c r="E159" s="206"/>
      <c r="F159" s="208" t="s">
        <v>266</v>
      </c>
      <c r="G159" s="206"/>
      <c r="H159" s="209">
        <v>5.15</v>
      </c>
      <c r="I159" s="210"/>
      <c r="J159" s="206"/>
      <c r="K159" s="206"/>
      <c r="L159" s="211"/>
      <c r="M159" s="212"/>
      <c r="N159" s="213"/>
      <c r="O159" s="213"/>
      <c r="P159" s="213"/>
      <c r="Q159" s="213"/>
      <c r="R159" s="213"/>
      <c r="S159" s="213"/>
      <c r="T159" s="214"/>
      <c r="AT159" s="215" t="s">
        <v>154</v>
      </c>
      <c r="AU159" s="215" t="s">
        <v>82</v>
      </c>
      <c r="AV159" s="11" t="s">
        <v>82</v>
      </c>
      <c r="AW159" s="11" t="s">
        <v>6</v>
      </c>
      <c r="AX159" s="11" t="s">
        <v>80</v>
      </c>
      <c r="AY159" s="215" t="s">
        <v>123</v>
      </c>
    </row>
    <row r="160" spans="2:65" s="10" customFormat="1" ht="29.85" customHeight="1">
      <c r="B160" s="173"/>
      <c r="C160" s="174"/>
      <c r="D160" s="175" t="s">
        <v>71</v>
      </c>
      <c r="E160" s="187" t="s">
        <v>182</v>
      </c>
      <c r="F160" s="187" t="s">
        <v>267</v>
      </c>
      <c r="G160" s="174"/>
      <c r="H160" s="174"/>
      <c r="I160" s="177"/>
      <c r="J160" s="188">
        <f>BK160</f>
        <v>0</v>
      </c>
      <c r="K160" s="174"/>
      <c r="L160" s="179"/>
      <c r="M160" s="180"/>
      <c r="N160" s="181"/>
      <c r="O160" s="181"/>
      <c r="P160" s="182">
        <f>SUM(P161:P192)</f>
        <v>0</v>
      </c>
      <c r="Q160" s="181"/>
      <c r="R160" s="182">
        <f>SUM(R161:R192)</f>
        <v>47.49091</v>
      </c>
      <c r="S160" s="181"/>
      <c r="T160" s="183">
        <f>SUM(T161:T192)</f>
        <v>0</v>
      </c>
      <c r="AR160" s="184" t="s">
        <v>80</v>
      </c>
      <c r="AT160" s="185" t="s">
        <v>71</v>
      </c>
      <c r="AU160" s="185" t="s">
        <v>80</v>
      </c>
      <c r="AY160" s="184" t="s">
        <v>123</v>
      </c>
      <c r="BK160" s="186">
        <f>SUM(BK161:BK192)</f>
        <v>0</v>
      </c>
    </row>
    <row r="161" spans="2:65" s="1" customFormat="1" ht="14.4" customHeight="1">
      <c r="B161" s="38"/>
      <c r="C161" s="189" t="s">
        <v>268</v>
      </c>
      <c r="D161" s="189" t="s">
        <v>125</v>
      </c>
      <c r="E161" s="190" t="s">
        <v>269</v>
      </c>
      <c r="F161" s="191" t="s">
        <v>270</v>
      </c>
      <c r="G161" s="192" t="s">
        <v>138</v>
      </c>
      <c r="H161" s="193">
        <v>7</v>
      </c>
      <c r="I161" s="194"/>
      <c r="J161" s="195">
        <f>ROUND(I161*H161,2)</f>
        <v>0</v>
      </c>
      <c r="K161" s="191" t="s">
        <v>129</v>
      </c>
      <c r="L161" s="58"/>
      <c r="M161" s="196" t="s">
        <v>21</v>
      </c>
      <c r="N161" s="197" t="s">
        <v>43</v>
      </c>
      <c r="O161" s="39"/>
      <c r="P161" s="198">
        <f>O161*H161</f>
        <v>0</v>
      </c>
      <c r="Q161" s="198">
        <v>0.10931</v>
      </c>
      <c r="R161" s="198">
        <f>Q161*H161</f>
        <v>0.76517000000000002</v>
      </c>
      <c r="S161" s="198">
        <v>0</v>
      </c>
      <c r="T161" s="199">
        <f>S161*H161</f>
        <v>0</v>
      </c>
      <c r="AR161" s="21" t="s">
        <v>130</v>
      </c>
      <c r="AT161" s="21" t="s">
        <v>125</v>
      </c>
      <c r="AU161" s="21" t="s">
        <v>82</v>
      </c>
      <c r="AY161" s="21" t="s">
        <v>123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21" t="s">
        <v>80</v>
      </c>
      <c r="BK161" s="200">
        <f>ROUND(I161*H161,2)</f>
        <v>0</v>
      </c>
      <c r="BL161" s="21" t="s">
        <v>130</v>
      </c>
      <c r="BM161" s="21" t="s">
        <v>271</v>
      </c>
    </row>
    <row r="162" spans="2:65" s="1" customFormat="1" ht="12">
      <c r="B162" s="38"/>
      <c r="C162" s="60"/>
      <c r="D162" s="201" t="s">
        <v>132</v>
      </c>
      <c r="E162" s="60"/>
      <c r="F162" s="202" t="s">
        <v>272</v>
      </c>
      <c r="G162" s="60"/>
      <c r="H162" s="60"/>
      <c r="I162" s="160"/>
      <c r="J162" s="60"/>
      <c r="K162" s="60"/>
      <c r="L162" s="58"/>
      <c r="M162" s="203"/>
      <c r="N162" s="39"/>
      <c r="O162" s="39"/>
      <c r="P162" s="39"/>
      <c r="Q162" s="39"/>
      <c r="R162" s="39"/>
      <c r="S162" s="39"/>
      <c r="T162" s="75"/>
      <c r="AT162" s="21" t="s">
        <v>132</v>
      </c>
      <c r="AU162" s="21" t="s">
        <v>82</v>
      </c>
    </row>
    <row r="163" spans="2:65" s="1" customFormat="1" ht="72">
      <c r="B163" s="38"/>
      <c r="C163" s="60"/>
      <c r="D163" s="201" t="s">
        <v>134</v>
      </c>
      <c r="E163" s="60"/>
      <c r="F163" s="204" t="s">
        <v>273</v>
      </c>
      <c r="G163" s="60"/>
      <c r="H163" s="60"/>
      <c r="I163" s="160"/>
      <c r="J163" s="60"/>
      <c r="K163" s="60"/>
      <c r="L163" s="58"/>
      <c r="M163" s="203"/>
      <c r="N163" s="39"/>
      <c r="O163" s="39"/>
      <c r="P163" s="39"/>
      <c r="Q163" s="39"/>
      <c r="R163" s="39"/>
      <c r="S163" s="39"/>
      <c r="T163" s="75"/>
      <c r="AT163" s="21" t="s">
        <v>134</v>
      </c>
      <c r="AU163" s="21" t="s">
        <v>82</v>
      </c>
    </row>
    <row r="164" spans="2:65" s="1" customFormat="1" ht="22.8" customHeight="1">
      <c r="B164" s="38"/>
      <c r="C164" s="216" t="s">
        <v>274</v>
      </c>
      <c r="D164" s="216" t="s">
        <v>190</v>
      </c>
      <c r="E164" s="217" t="s">
        <v>275</v>
      </c>
      <c r="F164" s="218" t="s">
        <v>276</v>
      </c>
      <c r="G164" s="219" t="s">
        <v>138</v>
      </c>
      <c r="H164" s="220">
        <v>7</v>
      </c>
      <c r="I164" s="221"/>
      <c r="J164" s="222">
        <f>ROUND(I164*H164,2)</f>
        <v>0</v>
      </c>
      <c r="K164" s="218" t="s">
        <v>21</v>
      </c>
      <c r="L164" s="223"/>
      <c r="M164" s="224" t="s">
        <v>21</v>
      </c>
      <c r="N164" s="225" t="s">
        <v>43</v>
      </c>
      <c r="O164" s="39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AR164" s="21" t="s">
        <v>174</v>
      </c>
      <c r="AT164" s="21" t="s">
        <v>190</v>
      </c>
      <c r="AU164" s="21" t="s">
        <v>82</v>
      </c>
      <c r="AY164" s="21" t="s">
        <v>123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21" t="s">
        <v>80</v>
      </c>
      <c r="BK164" s="200">
        <f>ROUND(I164*H164,2)</f>
        <v>0</v>
      </c>
      <c r="BL164" s="21" t="s">
        <v>130</v>
      </c>
      <c r="BM164" s="21" t="s">
        <v>277</v>
      </c>
    </row>
    <row r="165" spans="2:65" s="1" customFormat="1" ht="24">
      <c r="B165" s="38"/>
      <c r="C165" s="60"/>
      <c r="D165" s="201" t="s">
        <v>132</v>
      </c>
      <c r="E165" s="60"/>
      <c r="F165" s="202" t="s">
        <v>276</v>
      </c>
      <c r="G165" s="60"/>
      <c r="H165" s="60"/>
      <c r="I165" s="160"/>
      <c r="J165" s="60"/>
      <c r="K165" s="60"/>
      <c r="L165" s="58"/>
      <c r="M165" s="203"/>
      <c r="N165" s="39"/>
      <c r="O165" s="39"/>
      <c r="P165" s="39"/>
      <c r="Q165" s="39"/>
      <c r="R165" s="39"/>
      <c r="S165" s="39"/>
      <c r="T165" s="75"/>
      <c r="AT165" s="21" t="s">
        <v>132</v>
      </c>
      <c r="AU165" s="21" t="s">
        <v>82</v>
      </c>
    </row>
    <row r="166" spans="2:65" s="1" customFormat="1" ht="22.8" customHeight="1">
      <c r="B166" s="38"/>
      <c r="C166" s="189" t="s">
        <v>278</v>
      </c>
      <c r="D166" s="189" t="s">
        <v>125</v>
      </c>
      <c r="E166" s="190" t="s">
        <v>279</v>
      </c>
      <c r="F166" s="191" t="s">
        <v>280</v>
      </c>
      <c r="G166" s="192" t="s">
        <v>138</v>
      </c>
      <c r="H166" s="193">
        <v>4</v>
      </c>
      <c r="I166" s="194"/>
      <c r="J166" s="195">
        <f>ROUND(I166*H166,2)</f>
        <v>0</v>
      </c>
      <c r="K166" s="191" t="s">
        <v>129</v>
      </c>
      <c r="L166" s="58"/>
      <c r="M166" s="196" t="s">
        <v>21</v>
      </c>
      <c r="N166" s="197" t="s">
        <v>43</v>
      </c>
      <c r="O166" s="39"/>
      <c r="P166" s="198">
        <f>O166*H166</f>
        <v>0</v>
      </c>
      <c r="Q166" s="198">
        <v>6.9999999999999999E-4</v>
      </c>
      <c r="R166" s="198">
        <f>Q166*H166</f>
        <v>2.8E-3</v>
      </c>
      <c r="S166" s="198">
        <v>0</v>
      </c>
      <c r="T166" s="199">
        <f>S166*H166</f>
        <v>0</v>
      </c>
      <c r="AR166" s="21" t="s">
        <v>130</v>
      </c>
      <c r="AT166" s="21" t="s">
        <v>125</v>
      </c>
      <c r="AU166" s="21" t="s">
        <v>82</v>
      </c>
      <c r="AY166" s="21" t="s">
        <v>123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21" t="s">
        <v>80</v>
      </c>
      <c r="BK166" s="200">
        <f>ROUND(I166*H166,2)</f>
        <v>0</v>
      </c>
      <c r="BL166" s="21" t="s">
        <v>130</v>
      </c>
      <c r="BM166" s="21" t="s">
        <v>281</v>
      </c>
    </row>
    <row r="167" spans="2:65" s="1" customFormat="1" ht="24">
      <c r="B167" s="38"/>
      <c r="C167" s="60"/>
      <c r="D167" s="201" t="s">
        <v>132</v>
      </c>
      <c r="E167" s="60"/>
      <c r="F167" s="202" t="s">
        <v>282</v>
      </c>
      <c r="G167" s="60"/>
      <c r="H167" s="60"/>
      <c r="I167" s="160"/>
      <c r="J167" s="60"/>
      <c r="K167" s="60"/>
      <c r="L167" s="58"/>
      <c r="M167" s="203"/>
      <c r="N167" s="39"/>
      <c r="O167" s="39"/>
      <c r="P167" s="39"/>
      <c r="Q167" s="39"/>
      <c r="R167" s="39"/>
      <c r="S167" s="39"/>
      <c r="T167" s="75"/>
      <c r="AT167" s="21" t="s">
        <v>132</v>
      </c>
      <c r="AU167" s="21" t="s">
        <v>82</v>
      </c>
    </row>
    <row r="168" spans="2:65" s="1" customFormat="1" ht="156">
      <c r="B168" s="38"/>
      <c r="C168" s="60"/>
      <c r="D168" s="201" t="s">
        <v>134</v>
      </c>
      <c r="E168" s="60"/>
      <c r="F168" s="204" t="s">
        <v>283</v>
      </c>
      <c r="G168" s="60"/>
      <c r="H168" s="60"/>
      <c r="I168" s="160"/>
      <c r="J168" s="60"/>
      <c r="K168" s="60"/>
      <c r="L168" s="58"/>
      <c r="M168" s="203"/>
      <c r="N168" s="39"/>
      <c r="O168" s="39"/>
      <c r="P168" s="39"/>
      <c r="Q168" s="39"/>
      <c r="R168" s="39"/>
      <c r="S168" s="39"/>
      <c r="T168" s="75"/>
      <c r="AT168" s="21" t="s">
        <v>134</v>
      </c>
      <c r="AU168" s="21" t="s">
        <v>82</v>
      </c>
    </row>
    <row r="169" spans="2:65" s="1" customFormat="1" ht="22.8" customHeight="1">
      <c r="B169" s="38"/>
      <c r="C169" s="216" t="s">
        <v>284</v>
      </c>
      <c r="D169" s="216" t="s">
        <v>190</v>
      </c>
      <c r="E169" s="217" t="s">
        <v>285</v>
      </c>
      <c r="F169" s="218" t="s">
        <v>286</v>
      </c>
      <c r="G169" s="219" t="s">
        <v>138</v>
      </c>
      <c r="H169" s="220">
        <v>4</v>
      </c>
      <c r="I169" s="221"/>
      <c r="J169" s="222">
        <f>ROUND(I169*H169,2)</f>
        <v>0</v>
      </c>
      <c r="K169" s="218" t="s">
        <v>129</v>
      </c>
      <c r="L169" s="223"/>
      <c r="M169" s="224" t="s">
        <v>21</v>
      </c>
      <c r="N169" s="225" t="s">
        <v>43</v>
      </c>
      <c r="O169" s="39"/>
      <c r="P169" s="198">
        <f>O169*H169</f>
        <v>0</v>
      </c>
      <c r="Q169" s="198">
        <v>2.3999999999999998E-3</v>
      </c>
      <c r="R169" s="198">
        <f>Q169*H169</f>
        <v>9.5999999999999992E-3</v>
      </c>
      <c r="S169" s="198">
        <v>0</v>
      </c>
      <c r="T169" s="199">
        <f>S169*H169</f>
        <v>0</v>
      </c>
      <c r="AR169" s="21" t="s">
        <v>174</v>
      </c>
      <c r="AT169" s="21" t="s">
        <v>190</v>
      </c>
      <c r="AU169" s="21" t="s">
        <v>82</v>
      </c>
      <c r="AY169" s="21" t="s">
        <v>123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21" t="s">
        <v>80</v>
      </c>
      <c r="BK169" s="200">
        <f>ROUND(I169*H169,2)</f>
        <v>0</v>
      </c>
      <c r="BL169" s="21" t="s">
        <v>130</v>
      </c>
      <c r="BM169" s="21" t="s">
        <v>287</v>
      </c>
    </row>
    <row r="170" spans="2:65" s="1" customFormat="1" ht="12">
      <c r="B170" s="38"/>
      <c r="C170" s="60"/>
      <c r="D170" s="201" t="s">
        <v>132</v>
      </c>
      <c r="E170" s="60"/>
      <c r="F170" s="202" t="s">
        <v>286</v>
      </c>
      <c r="G170" s="60"/>
      <c r="H170" s="60"/>
      <c r="I170" s="160"/>
      <c r="J170" s="60"/>
      <c r="K170" s="60"/>
      <c r="L170" s="58"/>
      <c r="M170" s="203"/>
      <c r="N170" s="39"/>
      <c r="O170" s="39"/>
      <c r="P170" s="39"/>
      <c r="Q170" s="39"/>
      <c r="R170" s="39"/>
      <c r="S170" s="39"/>
      <c r="T170" s="75"/>
      <c r="AT170" s="21" t="s">
        <v>132</v>
      </c>
      <c r="AU170" s="21" t="s">
        <v>82</v>
      </c>
    </row>
    <row r="171" spans="2:65" s="1" customFormat="1" ht="22.8" customHeight="1">
      <c r="B171" s="38"/>
      <c r="C171" s="189" t="s">
        <v>288</v>
      </c>
      <c r="D171" s="189" t="s">
        <v>125</v>
      </c>
      <c r="E171" s="190" t="s">
        <v>289</v>
      </c>
      <c r="F171" s="191" t="s">
        <v>290</v>
      </c>
      <c r="G171" s="192" t="s">
        <v>138</v>
      </c>
      <c r="H171" s="193">
        <v>4</v>
      </c>
      <c r="I171" s="194"/>
      <c r="J171" s="195">
        <f>ROUND(I171*H171,2)</f>
        <v>0</v>
      </c>
      <c r="K171" s="191" t="s">
        <v>129</v>
      </c>
      <c r="L171" s="58"/>
      <c r="M171" s="196" t="s">
        <v>21</v>
      </c>
      <c r="N171" s="197" t="s">
        <v>43</v>
      </c>
      <c r="O171" s="39"/>
      <c r="P171" s="198">
        <f>O171*H171</f>
        <v>0</v>
      </c>
      <c r="Q171" s="198">
        <v>0.11241</v>
      </c>
      <c r="R171" s="198">
        <f>Q171*H171</f>
        <v>0.44963999999999998</v>
      </c>
      <c r="S171" s="198">
        <v>0</v>
      </c>
      <c r="T171" s="199">
        <f>S171*H171</f>
        <v>0</v>
      </c>
      <c r="AR171" s="21" t="s">
        <v>130</v>
      </c>
      <c r="AT171" s="21" t="s">
        <v>125</v>
      </c>
      <c r="AU171" s="21" t="s">
        <v>82</v>
      </c>
      <c r="AY171" s="21" t="s">
        <v>123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21" t="s">
        <v>80</v>
      </c>
      <c r="BK171" s="200">
        <f>ROUND(I171*H171,2)</f>
        <v>0</v>
      </c>
      <c r="BL171" s="21" t="s">
        <v>130</v>
      </c>
      <c r="BM171" s="21" t="s">
        <v>291</v>
      </c>
    </row>
    <row r="172" spans="2:65" s="1" customFormat="1" ht="12">
      <c r="B172" s="38"/>
      <c r="C172" s="60"/>
      <c r="D172" s="201" t="s">
        <v>132</v>
      </c>
      <c r="E172" s="60"/>
      <c r="F172" s="202" t="s">
        <v>292</v>
      </c>
      <c r="G172" s="60"/>
      <c r="H172" s="60"/>
      <c r="I172" s="160"/>
      <c r="J172" s="60"/>
      <c r="K172" s="60"/>
      <c r="L172" s="58"/>
      <c r="M172" s="203"/>
      <c r="N172" s="39"/>
      <c r="O172" s="39"/>
      <c r="P172" s="39"/>
      <c r="Q172" s="39"/>
      <c r="R172" s="39"/>
      <c r="S172" s="39"/>
      <c r="T172" s="75"/>
      <c r="AT172" s="21" t="s">
        <v>132</v>
      </c>
      <c r="AU172" s="21" t="s">
        <v>82</v>
      </c>
    </row>
    <row r="173" spans="2:65" s="1" customFormat="1" ht="96">
      <c r="B173" s="38"/>
      <c r="C173" s="60"/>
      <c r="D173" s="201" t="s">
        <v>134</v>
      </c>
      <c r="E173" s="60"/>
      <c r="F173" s="204" t="s">
        <v>293</v>
      </c>
      <c r="G173" s="60"/>
      <c r="H173" s="60"/>
      <c r="I173" s="160"/>
      <c r="J173" s="60"/>
      <c r="K173" s="60"/>
      <c r="L173" s="58"/>
      <c r="M173" s="203"/>
      <c r="N173" s="39"/>
      <c r="O173" s="39"/>
      <c r="P173" s="39"/>
      <c r="Q173" s="39"/>
      <c r="R173" s="39"/>
      <c r="S173" s="39"/>
      <c r="T173" s="75"/>
      <c r="AT173" s="21" t="s">
        <v>134</v>
      </c>
      <c r="AU173" s="21" t="s">
        <v>82</v>
      </c>
    </row>
    <row r="174" spans="2:65" s="1" customFormat="1" ht="14.4" customHeight="1">
      <c r="B174" s="38"/>
      <c r="C174" s="216" t="s">
        <v>294</v>
      </c>
      <c r="D174" s="216" t="s">
        <v>190</v>
      </c>
      <c r="E174" s="217" t="s">
        <v>295</v>
      </c>
      <c r="F174" s="218" t="s">
        <v>296</v>
      </c>
      <c r="G174" s="219" t="s">
        <v>138</v>
      </c>
      <c r="H174" s="220">
        <v>4</v>
      </c>
      <c r="I174" s="221"/>
      <c r="J174" s="222">
        <f>ROUND(I174*H174,2)</f>
        <v>0</v>
      </c>
      <c r="K174" s="218" t="s">
        <v>129</v>
      </c>
      <c r="L174" s="223"/>
      <c r="M174" s="224" t="s">
        <v>21</v>
      </c>
      <c r="N174" s="225" t="s">
        <v>43</v>
      </c>
      <c r="O174" s="39"/>
      <c r="P174" s="198">
        <f>O174*H174</f>
        <v>0</v>
      </c>
      <c r="Q174" s="198">
        <v>6.4999999999999997E-3</v>
      </c>
      <c r="R174" s="198">
        <f>Q174*H174</f>
        <v>2.5999999999999999E-2</v>
      </c>
      <c r="S174" s="198">
        <v>0</v>
      </c>
      <c r="T174" s="199">
        <f>S174*H174</f>
        <v>0</v>
      </c>
      <c r="AR174" s="21" t="s">
        <v>174</v>
      </c>
      <c r="AT174" s="21" t="s">
        <v>190</v>
      </c>
      <c r="AU174" s="21" t="s">
        <v>82</v>
      </c>
      <c r="AY174" s="21" t="s">
        <v>123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21" t="s">
        <v>80</v>
      </c>
      <c r="BK174" s="200">
        <f>ROUND(I174*H174,2)</f>
        <v>0</v>
      </c>
      <c r="BL174" s="21" t="s">
        <v>130</v>
      </c>
      <c r="BM174" s="21" t="s">
        <v>297</v>
      </c>
    </row>
    <row r="175" spans="2:65" s="1" customFormat="1" ht="12">
      <c r="B175" s="38"/>
      <c r="C175" s="60"/>
      <c r="D175" s="201" t="s">
        <v>132</v>
      </c>
      <c r="E175" s="60"/>
      <c r="F175" s="202" t="s">
        <v>296</v>
      </c>
      <c r="G175" s="60"/>
      <c r="H175" s="60"/>
      <c r="I175" s="160"/>
      <c r="J175" s="60"/>
      <c r="K175" s="60"/>
      <c r="L175" s="58"/>
      <c r="M175" s="203"/>
      <c r="N175" s="39"/>
      <c r="O175" s="39"/>
      <c r="P175" s="39"/>
      <c r="Q175" s="39"/>
      <c r="R175" s="39"/>
      <c r="S175" s="39"/>
      <c r="T175" s="75"/>
      <c r="AT175" s="21" t="s">
        <v>132</v>
      </c>
      <c r="AU175" s="21" t="s">
        <v>82</v>
      </c>
    </row>
    <row r="176" spans="2:65" s="1" customFormat="1" ht="22.8" customHeight="1">
      <c r="B176" s="38"/>
      <c r="C176" s="189" t="s">
        <v>298</v>
      </c>
      <c r="D176" s="189" t="s">
        <v>125</v>
      </c>
      <c r="E176" s="190" t="s">
        <v>299</v>
      </c>
      <c r="F176" s="191" t="s">
        <v>300</v>
      </c>
      <c r="G176" s="192" t="s">
        <v>145</v>
      </c>
      <c r="H176" s="193">
        <v>15</v>
      </c>
      <c r="I176" s="194"/>
      <c r="J176" s="195">
        <f>ROUND(I176*H176,2)</f>
        <v>0</v>
      </c>
      <c r="K176" s="191" t="s">
        <v>129</v>
      </c>
      <c r="L176" s="58"/>
      <c r="M176" s="196" t="s">
        <v>21</v>
      </c>
      <c r="N176" s="197" t="s">
        <v>43</v>
      </c>
      <c r="O176" s="39"/>
      <c r="P176" s="198">
        <f>O176*H176</f>
        <v>0</v>
      </c>
      <c r="Q176" s="198">
        <v>0.15540000000000001</v>
      </c>
      <c r="R176" s="198">
        <f>Q176*H176</f>
        <v>2.331</v>
      </c>
      <c r="S176" s="198">
        <v>0</v>
      </c>
      <c r="T176" s="199">
        <f>S176*H176</f>
        <v>0</v>
      </c>
      <c r="AR176" s="21" t="s">
        <v>130</v>
      </c>
      <c r="AT176" s="21" t="s">
        <v>125</v>
      </c>
      <c r="AU176" s="21" t="s">
        <v>82</v>
      </c>
      <c r="AY176" s="21" t="s">
        <v>123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21" t="s">
        <v>80</v>
      </c>
      <c r="BK176" s="200">
        <f>ROUND(I176*H176,2)</f>
        <v>0</v>
      </c>
      <c r="BL176" s="21" t="s">
        <v>130</v>
      </c>
      <c r="BM176" s="21" t="s">
        <v>301</v>
      </c>
    </row>
    <row r="177" spans="2:65" s="1" customFormat="1" ht="36">
      <c r="B177" s="38"/>
      <c r="C177" s="60"/>
      <c r="D177" s="201" t="s">
        <v>132</v>
      </c>
      <c r="E177" s="60"/>
      <c r="F177" s="202" t="s">
        <v>302</v>
      </c>
      <c r="G177" s="60"/>
      <c r="H177" s="60"/>
      <c r="I177" s="160"/>
      <c r="J177" s="60"/>
      <c r="K177" s="60"/>
      <c r="L177" s="58"/>
      <c r="M177" s="203"/>
      <c r="N177" s="39"/>
      <c r="O177" s="39"/>
      <c r="P177" s="39"/>
      <c r="Q177" s="39"/>
      <c r="R177" s="39"/>
      <c r="S177" s="39"/>
      <c r="T177" s="75"/>
      <c r="AT177" s="21" t="s">
        <v>132</v>
      </c>
      <c r="AU177" s="21" t="s">
        <v>82</v>
      </c>
    </row>
    <row r="178" spans="2:65" s="1" customFormat="1" ht="108">
      <c r="B178" s="38"/>
      <c r="C178" s="60"/>
      <c r="D178" s="201" t="s">
        <v>134</v>
      </c>
      <c r="E178" s="60"/>
      <c r="F178" s="204" t="s">
        <v>303</v>
      </c>
      <c r="G178" s="60"/>
      <c r="H178" s="60"/>
      <c r="I178" s="160"/>
      <c r="J178" s="60"/>
      <c r="K178" s="60"/>
      <c r="L178" s="58"/>
      <c r="M178" s="203"/>
      <c r="N178" s="39"/>
      <c r="O178" s="39"/>
      <c r="P178" s="39"/>
      <c r="Q178" s="39"/>
      <c r="R178" s="39"/>
      <c r="S178" s="39"/>
      <c r="T178" s="75"/>
      <c r="AT178" s="21" t="s">
        <v>134</v>
      </c>
      <c r="AU178" s="21" t="s">
        <v>82</v>
      </c>
    </row>
    <row r="179" spans="2:65" s="1" customFormat="1" ht="14.4" customHeight="1">
      <c r="B179" s="38"/>
      <c r="C179" s="216" t="s">
        <v>304</v>
      </c>
      <c r="D179" s="216" t="s">
        <v>190</v>
      </c>
      <c r="E179" s="217" t="s">
        <v>305</v>
      </c>
      <c r="F179" s="218" t="s">
        <v>306</v>
      </c>
      <c r="G179" s="219" t="s">
        <v>145</v>
      </c>
      <c r="H179" s="220">
        <v>10</v>
      </c>
      <c r="I179" s="221"/>
      <c r="J179" s="222">
        <f>ROUND(I179*H179,2)</f>
        <v>0</v>
      </c>
      <c r="K179" s="218" t="s">
        <v>129</v>
      </c>
      <c r="L179" s="223"/>
      <c r="M179" s="224" t="s">
        <v>21</v>
      </c>
      <c r="N179" s="225" t="s">
        <v>43</v>
      </c>
      <c r="O179" s="39"/>
      <c r="P179" s="198">
        <f>O179*H179</f>
        <v>0</v>
      </c>
      <c r="Q179" s="198">
        <v>4.8300000000000003E-2</v>
      </c>
      <c r="R179" s="198">
        <f>Q179*H179</f>
        <v>0.48300000000000004</v>
      </c>
      <c r="S179" s="198">
        <v>0</v>
      </c>
      <c r="T179" s="199">
        <f>S179*H179</f>
        <v>0</v>
      </c>
      <c r="AR179" s="21" t="s">
        <v>174</v>
      </c>
      <c r="AT179" s="21" t="s">
        <v>190</v>
      </c>
      <c r="AU179" s="21" t="s">
        <v>82</v>
      </c>
      <c r="AY179" s="21" t="s">
        <v>123</v>
      </c>
      <c r="BE179" s="200">
        <f>IF(N179="základní",J179,0)</f>
        <v>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21" t="s">
        <v>80</v>
      </c>
      <c r="BK179" s="200">
        <f>ROUND(I179*H179,2)</f>
        <v>0</v>
      </c>
      <c r="BL179" s="21" t="s">
        <v>130</v>
      </c>
      <c r="BM179" s="21" t="s">
        <v>307</v>
      </c>
    </row>
    <row r="180" spans="2:65" s="1" customFormat="1" ht="12">
      <c r="B180" s="38"/>
      <c r="C180" s="60"/>
      <c r="D180" s="201" t="s">
        <v>132</v>
      </c>
      <c r="E180" s="60"/>
      <c r="F180" s="202" t="s">
        <v>306</v>
      </c>
      <c r="G180" s="60"/>
      <c r="H180" s="60"/>
      <c r="I180" s="160"/>
      <c r="J180" s="60"/>
      <c r="K180" s="60"/>
      <c r="L180" s="58"/>
      <c r="M180" s="203"/>
      <c r="N180" s="39"/>
      <c r="O180" s="39"/>
      <c r="P180" s="39"/>
      <c r="Q180" s="39"/>
      <c r="R180" s="39"/>
      <c r="S180" s="39"/>
      <c r="T180" s="75"/>
      <c r="AT180" s="21" t="s">
        <v>132</v>
      </c>
      <c r="AU180" s="21" t="s">
        <v>82</v>
      </c>
    </row>
    <row r="181" spans="2:65" s="1" customFormat="1" ht="14.4" customHeight="1">
      <c r="B181" s="38"/>
      <c r="C181" s="216" t="s">
        <v>308</v>
      </c>
      <c r="D181" s="216" t="s">
        <v>190</v>
      </c>
      <c r="E181" s="217" t="s">
        <v>309</v>
      </c>
      <c r="F181" s="218" t="s">
        <v>310</v>
      </c>
      <c r="G181" s="219" t="s">
        <v>145</v>
      </c>
      <c r="H181" s="220">
        <v>5</v>
      </c>
      <c r="I181" s="221"/>
      <c r="J181" s="222">
        <f>ROUND(I181*H181,2)</f>
        <v>0</v>
      </c>
      <c r="K181" s="218" t="s">
        <v>129</v>
      </c>
      <c r="L181" s="223"/>
      <c r="M181" s="224" t="s">
        <v>21</v>
      </c>
      <c r="N181" s="225" t="s">
        <v>43</v>
      </c>
      <c r="O181" s="39"/>
      <c r="P181" s="198">
        <f>O181*H181</f>
        <v>0</v>
      </c>
      <c r="Q181" s="198">
        <v>6.4000000000000001E-2</v>
      </c>
      <c r="R181" s="198">
        <f>Q181*H181</f>
        <v>0.32</v>
      </c>
      <c r="S181" s="198">
        <v>0</v>
      </c>
      <c r="T181" s="199">
        <f>S181*H181</f>
        <v>0</v>
      </c>
      <c r="AR181" s="21" t="s">
        <v>174</v>
      </c>
      <c r="AT181" s="21" t="s">
        <v>190</v>
      </c>
      <c r="AU181" s="21" t="s">
        <v>82</v>
      </c>
      <c r="AY181" s="21" t="s">
        <v>123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21" t="s">
        <v>80</v>
      </c>
      <c r="BK181" s="200">
        <f>ROUND(I181*H181,2)</f>
        <v>0</v>
      </c>
      <c r="BL181" s="21" t="s">
        <v>130</v>
      </c>
      <c r="BM181" s="21" t="s">
        <v>311</v>
      </c>
    </row>
    <row r="182" spans="2:65" s="1" customFormat="1" ht="12">
      <c r="B182" s="38"/>
      <c r="C182" s="60"/>
      <c r="D182" s="201" t="s">
        <v>132</v>
      </c>
      <c r="E182" s="60"/>
      <c r="F182" s="202" t="s">
        <v>310</v>
      </c>
      <c r="G182" s="60"/>
      <c r="H182" s="60"/>
      <c r="I182" s="160"/>
      <c r="J182" s="60"/>
      <c r="K182" s="60"/>
      <c r="L182" s="58"/>
      <c r="M182" s="203"/>
      <c r="N182" s="39"/>
      <c r="O182" s="39"/>
      <c r="P182" s="39"/>
      <c r="Q182" s="39"/>
      <c r="R182" s="39"/>
      <c r="S182" s="39"/>
      <c r="T182" s="75"/>
      <c r="AT182" s="21" t="s">
        <v>132</v>
      </c>
      <c r="AU182" s="21" t="s">
        <v>82</v>
      </c>
    </row>
    <row r="183" spans="2:65" s="1" customFormat="1" ht="22.8" customHeight="1">
      <c r="B183" s="38"/>
      <c r="C183" s="189" t="s">
        <v>312</v>
      </c>
      <c r="D183" s="189" t="s">
        <v>125</v>
      </c>
      <c r="E183" s="190" t="s">
        <v>313</v>
      </c>
      <c r="F183" s="191" t="s">
        <v>314</v>
      </c>
      <c r="G183" s="192" t="s">
        <v>145</v>
      </c>
      <c r="H183" s="193">
        <v>245</v>
      </c>
      <c r="I183" s="194"/>
      <c r="J183" s="195">
        <f>ROUND(I183*H183,2)</f>
        <v>0</v>
      </c>
      <c r="K183" s="191" t="s">
        <v>129</v>
      </c>
      <c r="L183" s="58"/>
      <c r="M183" s="196" t="s">
        <v>21</v>
      </c>
      <c r="N183" s="197" t="s">
        <v>43</v>
      </c>
      <c r="O183" s="39"/>
      <c r="P183" s="198">
        <f>O183*H183</f>
        <v>0</v>
      </c>
      <c r="Q183" s="198">
        <v>0.1295</v>
      </c>
      <c r="R183" s="198">
        <f>Q183*H183</f>
        <v>31.727500000000003</v>
      </c>
      <c r="S183" s="198">
        <v>0</v>
      </c>
      <c r="T183" s="199">
        <f>S183*H183</f>
        <v>0</v>
      </c>
      <c r="AR183" s="21" t="s">
        <v>130</v>
      </c>
      <c r="AT183" s="21" t="s">
        <v>125</v>
      </c>
      <c r="AU183" s="21" t="s">
        <v>82</v>
      </c>
      <c r="AY183" s="21" t="s">
        <v>123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21" t="s">
        <v>80</v>
      </c>
      <c r="BK183" s="200">
        <f>ROUND(I183*H183,2)</f>
        <v>0</v>
      </c>
      <c r="BL183" s="21" t="s">
        <v>130</v>
      </c>
      <c r="BM183" s="21" t="s">
        <v>315</v>
      </c>
    </row>
    <row r="184" spans="2:65" s="1" customFormat="1" ht="36">
      <c r="B184" s="38"/>
      <c r="C184" s="60"/>
      <c r="D184" s="201" t="s">
        <v>132</v>
      </c>
      <c r="E184" s="60"/>
      <c r="F184" s="202" t="s">
        <v>316</v>
      </c>
      <c r="G184" s="60"/>
      <c r="H184" s="60"/>
      <c r="I184" s="160"/>
      <c r="J184" s="60"/>
      <c r="K184" s="60"/>
      <c r="L184" s="58"/>
      <c r="M184" s="203"/>
      <c r="N184" s="39"/>
      <c r="O184" s="39"/>
      <c r="P184" s="39"/>
      <c r="Q184" s="39"/>
      <c r="R184" s="39"/>
      <c r="S184" s="39"/>
      <c r="T184" s="75"/>
      <c r="AT184" s="21" t="s">
        <v>132</v>
      </c>
      <c r="AU184" s="21" t="s">
        <v>82</v>
      </c>
    </row>
    <row r="185" spans="2:65" s="1" customFormat="1" ht="108">
      <c r="B185" s="38"/>
      <c r="C185" s="60"/>
      <c r="D185" s="201" t="s">
        <v>134</v>
      </c>
      <c r="E185" s="60"/>
      <c r="F185" s="204" t="s">
        <v>317</v>
      </c>
      <c r="G185" s="60"/>
      <c r="H185" s="60"/>
      <c r="I185" s="160"/>
      <c r="J185" s="60"/>
      <c r="K185" s="60"/>
      <c r="L185" s="58"/>
      <c r="M185" s="203"/>
      <c r="N185" s="39"/>
      <c r="O185" s="39"/>
      <c r="P185" s="39"/>
      <c r="Q185" s="39"/>
      <c r="R185" s="39"/>
      <c r="S185" s="39"/>
      <c r="T185" s="75"/>
      <c r="AT185" s="21" t="s">
        <v>134</v>
      </c>
      <c r="AU185" s="21" t="s">
        <v>82</v>
      </c>
    </row>
    <row r="186" spans="2:65" s="1" customFormat="1" ht="14.4" customHeight="1">
      <c r="B186" s="38"/>
      <c r="C186" s="216" t="s">
        <v>318</v>
      </c>
      <c r="D186" s="216" t="s">
        <v>190</v>
      </c>
      <c r="E186" s="217" t="s">
        <v>319</v>
      </c>
      <c r="F186" s="218" t="s">
        <v>320</v>
      </c>
      <c r="G186" s="219" t="s">
        <v>145</v>
      </c>
      <c r="H186" s="220">
        <v>245</v>
      </c>
      <c r="I186" s="221"/>
      <c r="J186" s="222">
        <f>ROUND(I186*H186,2)</f>
        <v>0</v>
      </c>
      <c r="K186" s="218" t="s">
        <v>129</v>
      </c>
      <c r="L186" s="223"/>
      <c r="M186" s="224" t="s">
        <v>21</v>
      </c>
      <c r="N186" s="225" t="s">
        <v>43</v>
      </c>
      <c r="O186" s="39"/>
      <c r="P186" s="198">
        <f>O186*H186</f>
        <v>0</v>
      </c>
      <c r="Q186" s="198">
        <v>4.5999999999999999E-2</v>
      </c>
      <c r="R186" s="198">
        <f>Q186*H186</f>
        <v>11.27</v>
      </c>
      <c r="S186" s="198">
        <v>0</v>
      </c>
      <c r="T186" s="199">
        <f>S186*H186</f>
        <v>0</v>
      </c>
      <c r="AR186" s="21" t="s">
        <v>174</v>
      </c>
      <c r="AT186" s="21" t="s">
        <v>190</v>
      </c>
      <c r="AU186" s="21" t="s">
        <v>82</v>
      </c>
      <c r="AY186" s="21" t="s">
        <v>123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21" t="s">
        <v>80</v>
      </c>
      <c r="BK186" s="200">
        <f>ROUND(I186*H186,2)</f>
        <v>0</v>
      </c>
      <c r="BL186" s="21" t="s">
        <v>130</v>
      </c>
      <c r="BM186" s="21" t="s">
        <v>321</v>
      </c>
    </row>
    <row r="187" spans="2:65" s="1" customFormat="1" ht="12">
      <c r="B187" s="38"/>
      <c r="C187" s="60"/>
      <c r="D187" s="201" t="s">
        <v>132</v>
      </c>
      <c r="E187" s="60"/>
      <c r="F187" s="202" t="s">
        <v>320</v>
      </c>
      <c r="G187" s="60"/>
      <c r="H187" s="60"/>
      <c r="I187" s="160"/>
      <c r="J187" s="60"/>
      <c r="K187" s="60"/>
      <c r="L187" s="58"/>
      <c r="M187" s="203"/>
      <c r="N187" s="39"/>
      <c r="O187" s="39"/>
      <c r="P187" s="39"/>
      <c r="Q187" s="39"/>
      <c r="R187" s="39"/>
      <c r="S187" s="39"/>
      <c r="T187" s="75"/>
      <c r="AT187" s="21" t="s">
        <v>132</v>
      </c>
      <c r="AU187" s="21" t="s">
        <v>82</v>
      </c>
    </row>
    <row r="188" spans="2:65" s="1" customFormat="1" ht="22.8" customHeight="1">
      <c r="B188" s="38"/>
      <c r="C188" s="189" t="s">
        <v>322</v>
      </c>
      <c r="D188" s="189" t="s">
        <v>125</v>
      </c>
      <c r="E188" s="190" t="s">
        <v>323</v>
      </c>
      <c r="F188" s="191" t="s">
        <v>324</v>
      </c>
      <c r="G188" s="192" t="s">
        <v>185</v>
      </c>
      <c r="H188" s="193">
        <v>200</v>
      </c>
      <c r="I188" s="194"/>
      <c r="J188" s="195">
        <f>ROUND(I188*H188,2)</f>
        <v>0</v>
      </c>
      <c r="K188" s="191" t="s">
        <v>325</v>
      </c>
      <c r="L188" s="58"/>
      <c r="M188" s="196" t="s">
        <v>21</v>
      </c>
      <c r="N188" s="197" t="s">
        <v>43</v>
      </c>
      <c r="O188" s="39"/>
      <c r="P188" s="198">
        <f>O188*H188</f>
        <v>0</v>
      </c>
      <c r="Q188" s="198">
        <v>4.6999999999999999E-4</v>
      </c>
      <c r="R188" s="198">
        <f>Q188*H188</f>
        <v>9.4E-2</v>
      </c>
      <c r="S188" s="198">
        <v>0</v>
      </c>
      <c r="T188" s="199">
        <f>S188*H188</f>
        <v>0</v>
      </c>
      <c r="AR188" s="21" t="s">
        <v>130</v>
      </c>
      <c r="AT188" s="21" t="s">
        <v>125</v>
      </c>
      <c r="AU188" s="21" t="s">
        <v>82</v>
      </c>
      <c r="AY188" s="21" t="s">
        <v>123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21" t="s">
        <v>80</v>
      </c>
      <c r="BK188" s="200">
        <f>ROUND(I188*H188,2)</f>
        <v>0</v>
      </c>
      <c r="BL188" s="21" t="s">
        <v>130</v>
      </c>
      <c r="BM188" s="21" t="s">
        <v>326</v>
      </c>
    </row>
    <row r="189" spans="2:65" s="1" customFormat="1" ht="24">
      <c r="B189" s="38"/>
      <c r="C189" s="60"/>
      <c r="D189" s="201" t="s">
        <v>132</v>
      </c>
      <c r="E189" s="60"/>
      <c r="F189" s="202" t="s">
        <v>327</v>
      </c>
      <c r="G189" s="60"/>
      <c r="H189" s="60"/>
      <c r="I189" s="160"/>
      <c r="J189" s="60"/>
      <c r="K189" s="60"/>
      <c r="L189" s="58"/>
      <c r="M189" s="203"/>
      <c r="N189" s="39"/>
      <c r="O189" s="39"/>
      <c r="P189" s="39"/>
      <c r="Q189" s="39"/>
      <c r="R189" s="39"/>
      <c r="S189" s="39"/>
      <c r="T189" s="75"/>
      <c r="AT189" s="21" t="s">
        <v>132</v>
      </c>
      <c r="AU189" s="21" t="s">
        <v>82</v>
      </c>
    </row>
    <row r="190" spans="2:65" s="1" customFormat="1" ht="22.8" customHeight="1">
      <c r="B190" s="38"/>
      <c r="C190" s="189" t="s">
        <v>328</v>
      </c>
      <c r="D190" s="189" t="s">
        <v>125</v>
      </c>
      <c r="E190" s="190" t="s">
        <v>329</v>
      </c>
      <c r="F190" s="191" t="s">
        <v>330</v>
      </c>
      <c r="G190" s="192" t="s">
        <v>145</v>
      </c>
      <c r="H190" s="193">
        <v>20</v>
      </c>
      <c r="I190" s="194"/>
      <c r="J190" s="195">
        <f>ROUND(I190*H190,2)</f>
        <v>0</v>
      </c>
      <c r="K190" s="191" t="s">
        <v>129</v>
      </c>
      <c r="L190" s="58"/>
      <c r="M190" s="196" t="s">
        <v>21</v>
      </c>
      <c r="N190" s="197" t="s">
        <v>43</v>
      </c>
      <c r="O190" s="39"/>
      <c r="P190" s="198">
        <f>O190*H190</f>
        <v>0</v>
      </c>
      <c r="Q190" s="198">
        <v>6.0999999999999997E-4</v>
      </c>
      <c r="R190" s="198">
        <f>Q190*H190</f>
        <v>1.2199999999999999E-2</v>
      </c>
      <c r="S190" s="198">
        <v>0</v>
      </c>
      <c r="T190" s="199">
        <f>S190*H190</f>
        <v>0</v>
      </c>
      <c r="AR190" s="21" t="s">
        <v>130</v>
      </c>
      <c r="AT190" s="21" t="s">
        <v>125</v>
      </c>
      <c r="AU190" s="21" t="s">
        <v>82</v>
      </c>
      <c r="AY190" s="21" t="s">
        <v>123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21" t="s">
        <v>80</v>
      </c>
      <c r="BK190" s="200">
        <f>ROUND(I190*H190,2)</f>
        <v>0</v>
      </c>
      <c r="BL190" s="21" t="s">
        <v>130</v>
      </c>
      <c r="BM190" s="21" t="s">
        <v>331</v>
      </c>
    </row>
    <row r="191" spans="2:65" s="1" customFormat="1" ht="36">
      <c r="B191" s="38"/>
      <c r="C191" s="60"/>
      <c r="D191" s="201" t="s">
        <v>132</v>
      </c>
      <c r="E191" s="60"/>
      <c r="F191" s="202" t="s">
        <v>332</v>
      </c>
      <c r="G191" s="60"/>
      <c r="H191" s="60"/>
      <c r="I191" s="160"/>
      <c r="J191" s="60"/>
      <c r="K191" s="60"/>
      <c r="L191" s="58"/>
      <c r="M191" s="203"/>
      <c r="N191" s="39"/>
      <c r="O191" s="39"/>
      <c r="P191" s="39"/>
      <c r="Q191" s="39"/>
      <c r="R191" s="39"/>
      <c r="S191" s="39"/>
      <c r="T191" s="75"/>
      <c r="AT191" s="21" t="s">
        <v>132</v>
      </c>
      <c r="AU191" s="21" t="s">
        <v>82</v>
      </c>
    </row>
    <row r="192" spans="2:65" s="1" customFormat="1" ht="36">
      <c r="B192" s="38"/>
      <c r="C192" s="60"/>
      <c r="D192" s="201" t="s">
        <v>134</v>
      </c>
      <c r="E192" s="60"/>
      <c r="F192" s="204" t="s">
        <v>333</v>
      </c>
      <c r="G192" s="60"/>
      <c r="H192" s="60"/>
      <c r="I192" s="160"/>
      <c r="J192" s="60"/>
      <c r="K192" s="60"/>
      <c r="L192" s="58"/>
      <c r="M192" s="203"/>
      <c r="N192" s="39"/>
      <c r="O192" s="39"/>
      <c r="P192" s="39"/>
      <c r="Q192" s="39"/>
      <c r="R192" s="39"/>
      <c r="S192" s="39"/>
      <c r="T192" s="75"/>
      <c r="AT192" s="21" t="s">
        <v>134</v>
      </c>
      <c r="AU192" s="21" t="s">
        <v>82</v>
      </c>
    </row>
    <row r="193" spans="2:65" s="10" customFormat="1" ht="29.85" customHeight="1">
      <c r="B193" s="173"/>
      <c r="C193" s="174"/>
      <c r="D193" s="175" t="s">
        <v>71</v>
      </c>
      <c r="E193" s="187" t="s">
        <v>334</v>
      </c>
      <c r="F193" s="187" t="s">
        <v>335</v>
      </c>
      <c r="G193" s="174"/>
      <c r="H193" s="174"/>
      <c r="I193" s="177"/>
      <c r="J193" s="188">
        <f>BK193</f>
        <v>0</v>
      </c>
      <c r="K193" s="174"/>
      <c r="L193" s="179"/>
      <c r="M193" s="180"/>
      <c r="N193" s="181"/>
      <c r="O193" s="181"/>
      <c r="P193" s="182">
        <f>SUM(P194:P195)</f>
        <v>0</v>
      </c>
      <c r="Q193" s="181"/>
      <c r="R193" s="182">
        <f>SUM(R194:R195)</f>
        <v>0</v>
      </c>
      <c r="S193" s="181"/>
      <c r="T193" s="183">
        <f>SUM(T194:T195)</f>
        <v>0</v>
      </c>
      <c r="AR193" s="184" t="s">
        <v>80</v>
      </c>
      <c r="AT193" s="185" t="s">
        <v>71</v>
      </c>
      <c r="AU193" s="185" t="s">
        <v>80</v>
      </c>
      <c r="AY193" s="184" t="s">
        <v>123</v>
      </c>
      <c r="BK193" s="186">
        <f>SUM(BK194:BK195)</f>
        <v>0</v>
      </c>
    </row>
    <row r="194" spans="2:65" s="1" customFormat="1" ht="22.8" customHeight="1">
      <c r="B194" s="38"/>
      <c r="C194" s="189" t="s">
        <v>336</v>
      </c>
      <c r="D194" s="189" t="s">
        <v>125</v>
      </c>
      <c r="E194" s="190" t="s">
        <v>337</v>
      </c>
      <c r="F194" s="191" t="s">
        <v>338</v>
      </c>
      <c r="G194" s="192" t="s">
        <v>177</v>
      </c>
      <c r="H194" s="193">
        <v>55.526000000000003</v>
      </c>
      <c r="I194" s="194"/>
      <c r="J194" s="195">
        <f>ROUND(I194*H194,2)</f>
        <v>0</v>
      </c>
      <c r="K194" s="191" t="s">
        <v>325</v>
      </c>
      <c r="L194" s="58"/>
      <c r="M194" s="196" t="s">
        <v>21</v>
      </c>
      <c r="N194" s="197" t="s">
        <v>43</v>
      </c>
      <c r="O194" s="39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AR194" s="21" t="s">
        <v>130</v>
      </c>
      <c r="AT194" s="21" t="s">
        <v>125</v>
      </c>
      <c r="AU194" s="21" t="s">
        <v>82</v>
      </c>
      <c r="AY194" s="21" t="s">
        <v>123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21" t="s">
        <v>80</v>
      </c>
      <c r="BK194" s="200">
        <f>ROUND(I194*H194,2)</f>
        <v>0</v>
      </c>
      <c r="BL194" s="21" t="s">
        <v>130</v>
      </c>
      <c r="BM194" s="21" t="s">
        <v>339</v>
      </c>
    </row>
    <row r="195" spans="2:65" s="1" customFormat="1" ht="24">
      <c r="B195" s="38"/>
      <c r="C195" s="60"/>
      <c r="D195" s="201" t="s">
        <v>132</v>
      </c>
      <c r="E195" s="60"/>
      <c r="F195" s="202" t="s">
        <v>340</v>
      </c>
      <c r="G195" s="60"/>
      <c r="H195" s="60"/>
      <c r="I195" s="160"/>
      <c r="J195" s="60"/>
      <c r="K195" s="60"/>
      <c r="L195" s="58"/>
      <c r="M195" s="226"/>
      <c r="N195" s="227"/>
      <c r="O195" s="227"/>
      <c r="P195" s="227"/>
      <c r="Q195" s="227"/>
      <c r="R195" s="227"/>
      <c r="S195" s="227"/>
      <c r="T195" s="228"/>
      <c r="AT195" s="21" t="s">
        <v>132</v>
      </c>
      <c r="AU195" s="21" t="s">
        <v>82</v>
      </c>
    </row>
    <row r="196" spans="2:65" s="1" customFormat="1" ht="6.9" customHeight="1">
      <c r="B196" s="53"/>
      <c r="C196" s="54"/>
      <c r="D196" s="54"/>
      <c r="E196" s="54"/>
      <c r="F196" s="54"/>
      <c r="G196" s="54"/>
      <c r="H196" s="54"/>
      <c r="I196" s="136"/>
      <c r="J196" s="54"/>
      <c r="K196" s="54"/>
      <c r="L196" s="58"/>
    </row>
  </sheetData>
  <sheetProtection algorithmName="SHA-512" hashValue="t0uDOo4kTepDgEZKlkcVWlT++gRVIi60HDcxo+sC8Jesv6H6Li0WMJzk11XVSWh8xSKg8/DdowVz5+2v1oNTrQ==" saltValue="n7gYoPP8WHv4kh+b2FqEpVhAAa9mHtYBMn0aYmsYTpMpoKfIK5Nc0BU7j678Pi1W5VOnFVJHCI/rtYBy694Hqw==" spinCount="100000" sheet="1" objects="1" scenarios="1" formatColumns="0" formatRows="0" autoFilter="0"/>
  <autoFilter ref="C80:K195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197"/>
  <sheetViews>
    <sheetView showGridLines="0" workbookViewId="0">
      <pane ySplit="1" topLeftCell="A158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94" customWidth="1"/>
    <col min="7" max="7" width="7.42578125" customWidth="1"/>
    <col min="8" max="8" width="9.5703125" customWidth="1"/>
    <col min="9" max="9" width="10.85546875" style="108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53" t="s">
        <v>90</v>
      </c>
      <c r="H1" s="353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1" t="s">
        <v>85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4.4" customHeight="1">
      <c r="B7" s="25"/>
      <c r="C7" s="26"/>
      <c r="D7" s="26"/>
      <c r="E7" s="345" t="str">
        <f>'Rekapitulace stavby'!K6</f>
        <v>Pěší propojení Za Bažantnicí</v>
      </c>
      <c r="F7" s="346"/>
      <c r="G7" s="346"/>
      <c r="H7" s="346"/>
      <c r="I7" s="114"/>
      <c r="J7" s="26"/>
      <c r="K7" s="28"/>
    </row>
    <row r="8" spans="1:70" s="1" customFormat="1" ht="13.2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47" t="s">
        <v>341</v>
      </c>
      <c r="F9" s="348"/>
      <c r="G9" s="348"/>
      <c r="H9" s="348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28. 6. 2018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36</v>
      </c>
      <c r="E23" s="39"/>
      <c r="F23" s="39"/>
      <c r="G23" s="39"/>
      <c r="H23" s="39"/>
      <c r="I23" s="115"/>
      <c r="J23" s="39"/>
      <c r="K23" s="42"/>
    </row>
    <row r="24" spans="2:11" s="6" customFormat="1" ht="14.4" customHeight="1">
      <c r="B24" s="118"/>
      <c r="C24" s="119"/>
      <c r="D24" s="119"/>
      <c r="E24" s="314" t="s">
        <v>21</v>
      </c>
      <c r="F24" s="314"/>
      <c r="G24" s="314"/>
      <c r="H24" s="314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ROUND(J84,2)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" customHeight="1">
      <c r="B30" s="38"/>
      <c r="C30" s="39"/>
      <c r="D30" s="46" t="s">
        <v>42</v>
      </c>
      <c r="E30" s="46" t="s">
        <v>43</v>
      </c>
      <c r="F30" s="127">
        <f>ROUND(SUM(BE84:BE196), 2)</f>
        <v>0</v>
      </c>
      <c r="G30" s="39"/>
      <c r="H30" s="39"/>
      <c r="I30" s="128">
        <v>0.21</v>
      </c>
      <c r="J30" s="127">
        <f>ROUND(ROUND((SUM(BE84:BE196)),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44</v>
      </c>
      <c r="F31" s="127">
        <f>ROUND(SUM(BF84:BF196), 2)</f>
        <v>0</v>
      </c>
      <c r="G31" s="39"/>
      <c r="H31" s="39"/>
      <c r="I31" s="128">
        <v>0.15</v>
      </c>
      <c r="J31" s="127">
        <f>ROUND(ROUND((SUM(BF84:BF196)),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45</v>
      </c>
      <c r="F32" s="127">
        <f>ROUND(SUM(BG84:BG196),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46</v>
      </c>
      <c r="F33" s="127">
        <f>ROUND(SUM(BH84:BH196),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47</v>
      </c>
      <c r="F34" s="127">
        <f>ROUND(SUM(BI84:BI196),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4.4" customHeight="1">
      <c r="B45" s="38"/>
      <c r="C45" s="39"/>
      <c r="D45" s="39"/>
      <c r="E45" s="345" t="str">
        <f>E7</f>
        <v>Pěší propojení Za Bažantnicí</v>
      </c>
      <c r="F45" s="346"/>
      <c r="G45" s="346"/>
      <c r="H45" s="346"/>
      <c r="I45" s="115"/>
      <c r="J45" s="39"/>
      <c r="K45" s="42"/>
    </row>
    <row r="46" spans="2:11" s="1" customFormat="1" ht="14.4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6.2" customHeight="1">
      <c r="B47" s="38"/>
      <c r="C47" s="39"/>
      <c r="D47" s="39"/>
      <c r="E47" s="347" t="str">
        <f>E9</f>
        <v>SO 410 - VO chodník Za Bažantnicí</v>
      </c>
      <c r="F47" s="348"/>
      <c r="G47" s="348"/>
      <c r="H47" s="348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Praha 4 - Kunratice</v>
      </c>
      <c r="G49" s="39"/>
      <c r="H49" s="39"/>
      <c r="I49" s="116" t="s">
        <v>25</v>
      </c>
      <c r="J49" s="117" t="str">
        <f>IF(J12="","",J12)</f>
        <v>28. 6. 2018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Městská část Praha - Kunratice</v>
      </c>
      <c r="G51" s="39"/>
      <c r="H51" s="39"/>
      <c r="I51" s="116" t="s">
        <v>33</v>
      </c>
      <c r="J51" s="314" t="str">
        <f>E21</f>
        <v>DIPRO, spol. s r.o.</v>
      </c>
      <c r="K51" s="42"/>
    </row>
    <row r="52" spans="2:47" s="1" customFormat="1" ht="14.4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4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J84</f>
        <v>0</v>
      </c>
      <c r="K56" s="42"/>
      <c r="AU56" s="21" t="s">
        <v>101</v>
      </c>
    </row>
    <row r="57" spans="2:47" s="7" customFormat="1" ht="24.9" customHeight="1">
      <c r="B57" s="146"/>
      <c r="C57" s="147"/>
      <c r="D57" s="148" t="s">
        <v>102</v>
      </c>
      <c r="E57" s="149"/>
      <c r="F57" s="149"/>
      <c r="G57" s="149"/>
      <c r="H57" s="149"/>
      <c r="I57" s="150"/>
      <c r="J57" s="151">
        <f>J85</f>
        <v>0</v>
      </c>
      <c r="K57" s="152"/>
    </row>
    <row r="58" spans="2:47" s="8" customFormat="1" ht="19.95" customHeight="1">
      <c r="B58" s="153"/>
      <c r="C58" s="154"/>
      <c r="D58" s="155" t="s">
        <v>342</v>
      </c>
      <c r="E58" s="156"/>
      <c r="F58" s="156"/>
      <c r="G58" s="156"/>
      <c r="H58" s="156"/>
      <c r="I58" s="157"/>
      <c r="J58" s="158">
        <f>J86</f>
        <v>0</v>
      </c>
      <c r="K58" s="159"/>
    </row>
    <row r="59" spans="2:47" s="7" customFormat="1" ht="24.9" customHeight="1">
      <c r="B59" s="146"/>
      <c r="C59" s="147"/>
      <c r="D59" s="148" t="s">
        <v>343</v>
      </c>
      <c r="E59" s="149"/>
      <c r="F59" s="149"/>
      <c r="G59" s="149"/>
      <c r="H59" s="149"/>
      <c r="I59" s="150"/>
      <c r="J59" s="151">
        <f>J94</f>
        <v>0</v>
      </c>
      <c r="K59" s="152"/>
    </row>
    <row r="60" spans="2:47" s="8" customFormat="1" ht="19.95" customHeight="1">
      <c r="B60" s="153"/>
      <c r="C60" s="154"/>
      <c r="D60" s="155" t="s">
        <v>344</v>
      </c>
      <c r="E60" s="156"/>
      <c r="F60" s="156"/>
      <c r="G60" s="156"/>
      <c r="H60" s="156"/>
      <c r="I60" s="157"/>
      <c r="J60" s="158">
        <f>J95</f>
        <v>0</v>
      </c>
      <c r="K60" s="159"/>
    </row>
    <row r="61" spans="2:47" s="7" customFormat="1" ht="24.9" customHeight="1">
      <c r="B61" s="146"/>
      <c r="C61" s="147"/>
      <c r="D61" s="148" t="s">
        <v>345</v>
      </c>
      <c r="E61" s="149"/>
      <c r="F61" s="149"/>
      <c r="G61" s="149"/>
      <c r="H61" s="149"/>
      <c r="I61" s="150"/>
      <c r="J61" s="151">
        <f>J100</f>
        <v>0</v>
      </c>
      <c r="K61" s="152"/>
    </row>
    <row r="62" spans="2:47" s="8" customFormat="1" ht="19.95" customHeight="1">
      <c r="B62" s="153"/>
      <c r="C62" s="154"/>
      <c r="D62" s="155" t="s">
        <v>346</v>
      </c>
      <c r="E62" s="156"/>
      <c r="F62" s="156"/>
      <c r="G62" s="156"/>
      <c r="H62" s="156"/>
      <c r="I62" s="157"/>
      <c r="J62" s="158">
        <f>J101</f>
        <v>0</v>
      </c>
      <c r="K62" s="159"/>
    </row>
    <row r="63" spans="2:47" s="8" customFormat="1" ht="19.95" customHeight="1">
      <c r="B63" s="153"/>
      <c r="C63" s="154"/>
      <c r="D63" s="155" t="s">
        <v>347</v>
      </c>
      <c r="E63" s="156"/>
      <c r="F63" s="156"/>
      <c r="G63" s="156"/>
      <c r="H63" s="156"/>
      <c r="I63" s="157"/>
      <c r="J63" s="158">
        <f>J151</f>
        <v>0</v>
      </c>
      <c r="K63" s="159"/>
    </row>
    <row r="64" spans="2:47" s="8" customFormat="1" ht="19.95" customHeight="1">
      <c r="B64" s="153"/>
      <c r="C64" s="154"/>
      <c r="D64" s="155" t="s">
        <v>348</v>
      </c>
      <c r="E64" s="156"/>
      <c r="F64" s="156"/>
      <c r="G64" s="156"/>
      <c r="H64" s="156"/>
      <c r="I64" s="157"/>
      <c r="J64" s="158">
        <f>J159</f>
        <v>0</v>
      </c>
      <c r="K64" s="159"/>
    </row>
    <row r="65" spans="2:12" s="1" customFormat="1" ht="21.75" customHeight="1">
      <c r="B65" s="38"/>
      <c r="C65" s="39"/>
      <c r="D65" s="39"/>
      <c r="E65" s="39"/>
      <c r="F65" s="39"/>
      <c r="G65" s="39"/>
      <c r="H65" s="39"/>
      <c r="I65" s="115"/>
      <c r="J65" s="39"/>
      <c r="K65" s="42"/>
    </row>
    <row r="66" spans="2:12" s="1" customFormat="1" ht="6.9" customHeight="1">
      <c r="B66" s="53"/>
      <c r="C66" s="54"/>
      <c r="D66" s="54"/>
      <c r="E66" s="54"/>
      <c r="F66" s="54"/>
      <c r="G66" s="54"/>
      <c r="H66" s="54"/>
      <c r="I66" s="136"/>
      <c r="J66" s="54"/>
      <c r="K66" s="55"/>
    </row>
    <row r="70" spans="2:12" s="1" customFormat="1" ht="6.9" customHeight="1">
      <c r="B70" s="56"/>
      <c r="C70" s="57"/>
      <c r="D70" s="57"/>
      <c r="E70" s="57"/>
      <c r="F70" s="57"/>
      <c r="G70" s="57"/>
      <c r="H70" s="57"/>
      <c r="I70" s="139"/>
      <c r="J70" s="57"/>
      <c r="K70" s="57"/>
      <c r="L70" s="58"/>
    </row>
    <row r="71" spans="2:12" s="1" customFormat="1" ht="36.9" customHeight="1">
      <c r="B71" s="38"/>
      <c r="C71" s="59" t="s">
        <v>107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12" s="1" customFormat="1" ht="6.9" customHeight="1">
      <c r="B72" s="38"/>
      <c r="C72" s="60"/>
      <c r="D72" s="60"/>
      <c r="E72" s="60"/>
      <c r="F72" s="60"/>
      <c r="G72" s="60"/>
      <c r="H72" s="60"/>
      <c r="I72" s="160"/>
      <c r="J72" s="60"/>
      <c r="K72" s="60"/>
      <c r="L72" s="58"/>
    </row>
    <row r="73" spans="2:12" s="1" customFormat="1" ht="14.4" customHeight="1">
      <c r="B73" s="38"/>
      <c r="C73" s="62" t="s">
        <v>18</v>
      </c>
      <c r="D73" s="60"/>
      <c r="E73" s="60"/>
      <c r="F73" s="60"/>
      <c r="G73" s="60"/>
      <c r="H73" s="60"/>
      <c r="I73" s="160"/>
      <c r="J73" s="60"/>
      <c r="K73" s="60"/>
      <c r="L73" s="58"/>
    </row>
    <row r="74" spans="2:12" s="1" customFormat="1" ht="14.4" customHeight="1">
      <c r="B74" s="38"/>
      <c r="C74" s="60"/>
      <c r="D74" s="60"/>
      <c r="E74" s="350" t="str">
        <f>E7</f>
        <v>Pěší propojení Za Bažantnicí</v>
      </c>
      <c r="F74" s="351"/>
      <c r="G74" s="351"/>
      <c r="H74" s="351"/>
      <c r="I74" s="160"/>
      <c r="J74" s="60"/>
      <c r="K74" s="60"/>
      <c r="L74" s="58"/>
    </row>
    <row r="75" spans="2:12" s="1" customFormat="1" ht="14.4" customHeight="1">
      <c r="B75" s="38"/>
      <c r="C75" s="62" t="s">
        <v>95</v>
      </c>
      <c r="D75" s="60"/>
      <c r="E75" s="60"/>
      <c r="F75" s="60"/>
      <c r="G75" s="60"/>
      <c r="H75" s="60"/>
      <c r="I75" s="160"/>
      <c r="J75" s="60"/>
      <c r="K75" s="60"/>
      <c r="L75" s="58"/>
    </row>
    <row r="76" spans="2:12" s="1" customFormat="1" ht="16.2" customHeight="1">
      <c r="B76" s="38"/>
      <c r="C76" s="60"/>
      <c r="D76" s="60"/>
      <c r="E76" s="325" t="str">
        <f>E9</f>
        <v>SO 410 - VO chodník Za Bažantnicí</v>
      </c>
      <c r="F76" s="352"/>
      <c r="G76" s="352"/>
      <c r="H76" s="352"/>
      <c r="I76" s="160"/>
      <c r="J76" s="60"/>
      <c r="K76" s="60"/>
      <c r="L76" s="58"/>
    </row>
    <row r="77" spans="2:12" s="1" customFormat="1" ht="6.9" customHeight="1">
      <c r="B77" s="38"/>
      <c r="C77" s="60"/>
      <c r="D77" s="60"/>
      <c r="E77" s="60"/>
      <c r="F77" s="60"/>
      <c r="G77" s="60"/>
      <c r="H77" s="60"/>
      <c r="I77" s="160"/>
      <c r="J77" s="60"/>
      <c r="K77" s="60"/>
      <c r="L77" s="58"/>
    </row>
    <row r="78" spans="2:12" s="1" customFormat="1" ht="18" customHeight="1">
      <c r="B78" s="38"/>
      <c r="C78" s="62" t="s">
        <v>23</v>
      </c>
      <c r="D78" s="60"/>
      <c r="E78" s="60"/>
      <c r="F78" s="161" t="str">
        <f>F12</f>
        <v>Praha 4 - Kunratice</v>
      </c>
      <c r="G78" s="60"/>
      <c r="H78" s="60"/>
      <c r="I78" s="162" t="s">
        <v>25</v>
      </c>
      <c r="J78" s="70" t="str">
        <f>IF(J12="","",J12)</f>
        <v>28. 6. 2018</v>
      </c>
      <c r="K78" s="60"/>
      <c r="L78" s="58"/>
    </row>
    <row r="79" spans="2:12" s="1" customFormat="1" ht="6.9" customHeight="1">
      <c r="B79" s="38"/>
      <c r="C79" s="60"/>
      <c r="D79" s="60"/>
      <c r="E79" s="60"/>
      <c r="F79" s="60"/>
      <c r="G79" s="60"/>
      <c r="H79" s="60"/>
      <c r="I79" s="160"/>
      <c r="J79" s="60"/>
      <c r="K79" s="60"/>
      <c r="L79" s="58"/>
    </row>
    <row r="80" spans="2:12" s="1" customFormat="1" ht="13.2">
      <c r="B80" s="38"/>
      <c r="C80" s="62" t="s">
        <v>27</v>
      </c>
      <c r="D80" s="60"/>
      <c r="E80" s="60"/>
      <c r="F80" s="161" t="str">
        <f>E15</f>
        <v>Městská část Praha - Kunratice</v>
      </c>
      <c r="G80" s="60"/>
      <c r="H80" s="60"/>
      <c r="I80" s="162" t="s">
        <v>33</v>
      </c>
      <c r="J80" s="161" t="str">
        <f>E21</f>
        <v>DIPRO, spol. s r.o.</v>
      </c>
      <c r="K80" s="60"/>
      <c r="L80" s="58"/>
    </row>
    <row r="81" spans="2:65" s="1" customFormat="1" ht="14.4" customHeight="1">
      <c r="B81" s="38"/>
      <c r="C81" s="62" t="s">
        <v>31</v>
      </c>
      <c r="D81" s="60"/>
      <c r="E81" s="60"/>
      <c r="F81" s="161" t="str">
        <f>IF(E18="","",E18)</f>
        <v/>
      </c>
      <c r="G81" s="60"/>
      <c r="H81" s="60"/>
      <c r="I81" s="160"/>
      <c r="J81" s="60"/>
      <c r="K81" s="60"/>
      <c r="L81" s="58"/>
    </row>
    <row r="82" spans="2:65" s="1" customFormat="1" ht="10.35" customHeight="1">
      <c r="B82" s="38"/>
      <c r="C82" s="60"/>
      <c r="D82" s="60"/>
      <c r="E82" s="60"/>
      <c r="F82" s="60"/>
      <c r="G82" s="60"/>
      <c r="H82" s="60"/>
      <c r="I82" s="160"/>
      <c r="J82" s="60"/>
      <c r="K82" s="60"/>
      <c r="L82" s="58"/>
    </row>
    <row r="83" spans="2:65" s="9" customFormat="1" ht="29.25" customHeight="1">
      <c r="B83" s="163"/>
      <c r="C83" s="164" t="s">
        <v>108</v>
      </c>
      <c r="D83" s="165" t="s">
        <v>57</v>
      </c>
      <c r="E83" s="165" t="s">
        <v>53</v>
      </c>
      <c r="F83" s="165" t="s">
        <v>109</v>
      </c>
      <c r="G83" s="165" t="s">
        <v>110</v>
      </c>
      <c r="H83" s="165" t="s">
        <v>111</v>
      </c>
      <c r="I83" s="166" t="s">
        <v>112</v>
      </c>
      <c r="J83" s="165" t="s">
        <v>99</v>
      </c>
      <c r="K83" s="167" t="s">
        <v>113</v>
      </c>
      <c r="L83" s="168"/>
      <c r="M83" s="78" t="s">
        <v>114</v>
      </c>
      <c r="N83" s="79" t="s">
        <v>42</v>
      </c>
      <c r="O83" s="79" t="s">
        <v>115</v>
      </c>
      <c r="P83" s="79" t="s">
        <v>116</v>
      </c>
      <c r="Q83" s="79" t="s">
        <v>117</v>
      </c>
      <c r="R83" s="79" t="s">
        <v>118</v>
      </c>
      <c r="S83" s="79" t="s">
        <v>119</v>
      </c>
      <c r="T83" s="80" t="s">
        <v>120</v>
      </c>
    </row>
    <row r="84" spans="2:65" s="1" customFormat="1" ht="29.25" customHeight="1">
      <c r="B84" s="38"/>
      <c r="C84" s="84" t="s">
        <v>100</v>
      </c>
      <c r="D84" s="60"/>
      <c r="E84" s="60"/>
      <c r="F84" s="60"/>
      <c r="G84" s="60"/>
      <c r="H84" s="60"/>
      <c r="I84" s="160"/>
      <c r="J84" s="169">
        <f>BK84</f>
        <v>0</v>
      </c>
      <c r="K84" s="60"/>
      <c r="L84" s="58"/>
      <c r="M84" s="81"/>
      <c r="N84" s="82"/>
      <c r="O84" s="82"/>
      <c r="P84" s="170">
        <f>P85+P94+P100</f>
        <v>0</v>
      </c>
      <c r="Q84" s="82"/>
      <c r="R84" s="170">
        <f>R85+R94+R100</f>
        <v>48.184797999999994</v>
      </c>
      <c r="S84" s="82"/>
      <c r="T84" s="171">
        <f>T85+T94+T100</f>
        <v>0</v>
      </c>
      <c r="AT84" s="21" t="s">
        <v>71</v>
      </c>
      <c r="AU84" s="21" t="s">
        <v>101</v>
      </c>
      <c r="BK84" s="172">
        <f>BK85+BK94+BK100</f>
        <v>0</v>
      </c>
    </row>
    <row r="85" spans="2:65" s="10" customFormat="1" ht="37.35" customHeight="1">
      <c r="B85" s="173"/>
      <c r="C85" s="174"/>
      <c r="D85" s="175" t="s">
        <v>71</v>
      </c>
      <c r="E85" s="176" t="s">
        <v>121</v>
      </c>
      <c r="F85" s="176" t="s">
        <v>122</v>
      </c>
      <c r="G85" s="174"/>
      <c r="H85" s="174"/>
      <c r="I85" s="177"/>
      <c r="J85" s="178">
        <f>BK85</f>
        <v>0</v>
      </c>
      <c r="K85" s="174"/>
      <c r="L85" s="179"/>
      <c r="M85" s="180"/>
      <c r="N85" s="181"/>
      <c r="O85" s="181"/>
      <c r="P85" s="182">
        <f>P86</f>
        <v>0</v>
      </c>
      <c r="Q85" s="181"/>
      <c r="R85" s="182">
        <f>R86</f>
        <v>21.084399999999999</v>
      </c>
      <c r="S85" s="181"/>
      <c r="T85" s="183">
        <f>T86</f>
        <v>0</v>
      </c>
      <c r="AR85" s="184" t="s">
        <v>80</v>
      </c>
      <c r="AT85" s="185" t="s">
        <v>71</v>
      </c>
      <c r="AU85" s="185" t="s">
        <v>72</v>
      </c>
      <c r="AY85" s="184" t="s">
        <v>123</v>
      </c>
      <c r="BK85" s="186">
        <f>BK86</f>
        <v>0</v>
      </c>
    </row>
    <row r="86" spans="2:65" s="10" customFormat="1" ht="19.95" customHeight="1">
      <c r="B86" s="173"/>
      <c r="C86" s="174"/>
      <c r="D86" s="175" t="s">
        <v>71</v>
      </c>
      <c r="E86" s="187" t="s">
        <v>82</v>
      </c>
      <c r="F86" s="187" t="s">
        <v>349</v>
      </c>
      <c r="G86" s="174"/>
      <c r="H86" s="174"/>
      <c r="I86" s="177"/>
      <c r="J86" s="188">
        <f>BK86</f>
        <v>0</v>
      </c>
      <c r="K86" s="174"/>
      <c r="L86" s="179"/>
      <c r="M86" s="180"/>
      <c r="N86" s="181"/>
      <c r="O86" s="181"/>
      <c r="P86" s="182">
        <f>SUM(P87:P93)</f>
        <v>0</v>
      </c>
      <c r="Q86" s="181"/>
      <c r="R86" s="182">
        <f>SUM(R87:R93)</f>
        <v>21.084399999999999</v>
      </c>
      <c r="S86" s="181"/>
      <c r="T86" s="183">
        <f>SUM(T87:T93)</f>
        <v>0</v>
      </c>
      <c r="AR86" s="184" t="s">
        <v>80</v>
      </c>
      <c r="AT86" s="185" t="s">
        <v>71</v>
      </c>
      <c r="AU86" s="185" t="s">
        <v>80</v>
      </c>
      <c r="AY86" s="184" t="s">
        <v>123</v>
      </c>
      <c r="BK86" s="186">
        <f>SUM(BK87:BK93)</f>
        <v>0</v>
      </c>
    </row>
    <row r="87" spans="2:65" s="1" customFormat="1" ht="22.8" customHeight="1">
      <c r="B87" s="38"/>
      <c r="C87" s="189" t="s">
        <v>80</v>
      </c>
      <c r="D87" s="189" t="s">
        <v>125</v>
      </c>
      <c r="E87" s="190" t="s">
        <v>350</v>
      </c>
      <c r="F87" s="191" t="s">
        <v>351</v>
      </c>
      <c r="G87" s="192" t="s">
        <v>128</v>
      </c>
      <c r="H87" s="193">
        <v>8</v>
      </c>
      <c r="I87" s="194"/>
      <c r="J87" s="195">
        <f>ROUND(I87*H87,2)</f>
        <v>0</v>
      </c>
      <c r="K87" s="191" t="s">
        <v>129</v>
      </c>
      <c r="L87" s="58"/>
      <c r="M87" s="196" t="s">
        <v>21</v>
      </c>
      <c r="N87" s="197" t="s">
        <v>43</v>
      </c>
      <c r="O87" s="39"/>
      <c r="P87" s="198">
        <f>O87*H87</f>
        <v>0</v>
      </c>
      <c r="Q87" s="198">
        <v>2.6353</v>
      </c>
      <c r="R87" s="198">
        <f>Q87*H87</f>
        <v>21.0824</v>
      </c>
      <c r="S87" s="198">
        <v>0</v>
      </c>
      <c r="T87" s="199">
        <f>S87*H87</f>
        <v>0</v>
      </c>
      <c r="AR87" s="21" t="s">
        <v>130</v>
      </c>
      <c r="AT87" s="21" t="s">
        <v>125</v>
      </c>
      <c r="AU87" s="21" t="s">
        <v>82</v>
      </c>
      <c r="AY87" s="21" t="s">
        <v>123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21" t="s">
        <v>80</v>
      </c>
      <c r="BK87" s="200">
        <f>ROUND(I87*H87,2)</f>
        <v>0</v>
      </c>
      <c r="BL87" s="21" t="s">
        <v>130</v>
      </c>
      <c r="BM87" s="21" t="s">
        <v>352</v>
      </c>
    </row>
    <row r="88" spans="2:65" s="1" customFormat="1" ht="60">
      <c r="B88" s="38"/>
      <c r="C88" s="60"/>
      <c r="D88" s="201" t="s">
        <v>132</v>
      </c>
      <c r="E88" s="60"/>
      <c r="F88" s="202" t="s">
        <v>353</v>
      </c>
      <c r="G88" s="60"/>
      <c r="H88" s="60"/>
      <c r="I88" s="160"/>
      <c r="J88" s="60"/>
      <c r="K88" s="60"/>
      <c r="L88" s="58"/>
      <c r="M88" s="203"/>
      <c r="N88" s="39"/>
      <c r="O88" s="39"/>
      <c r="P88" s="39"/>
      <c r="Q88" s="39"/>
      <c r="R88" s="39"/>
      <c r="S88" s="39"/>
      <c r="T88" s="75"/>
      <c r="AT88" s="21" t="s">
        <v>132</v>
      </c>
      <c r="AU88" s="21" t="s">
        <v>82</v>
      </c>
    </row>
    <row r="89" spans="2:65" s="1" customFormat="1" ht="36">
      <c r="B89" s="38"/>
      <c r="C89" s="60"/>
      <c r="D89" s="201" t="s">
        <v>134</v>
      </c>
      <c r="E89" s="60"/>
      <c r="F89" s="204" t="s">
        <v>354</v>
      </c>
      <c r="G89" s="60"/>
      <c r="H89" s="60"/>
      <c r="I89" s="160"/>
      <c r="J89" s="60"/>
      <c r="K89" s="60"/>
      <c r="L89" s="58"/>
      <c r="M89" s="203"/>
      <c r="N89" s="39"/>
      <c r="O89" s="39"/>
      <c r="P89" s="39"/>
      <c r="Q89" s="39"/>
      <c r="R89" s="39"/>
      <c r="S89" s="39"/>
      <c r="T89" s="75"/>
      <c r="AT89" s="21" t="s">
        <v>134</v>
      </c>
      <c r="AU89" s="21" t="s">
        <v>82</v>
      </c>
    </row>
    <row r="90" spans="2:65" s="1" customFormat="1" ht="14.4" customHeight="1">
      <c r="B90" s="38"/>
      <c r="C90" s="216" t="s">
        <v>82</v>
      </c>
      <c r="D90" s="216" t="s">
        <v>190</v>
      </c>
      <c r="E90" s="217" t="s">
        <v>355</v>
      </c>
      <c r="F90" s="218" t="s">
        <v>356</v>
      </c>
      <c r="G90" s="219" t="s">
        <v>138</v>
      </c>
      <c r="H90" s="220">
        <v>4</v>
      </c>
      <c r="I90" s="221"/>
      <c r="J90" s="222">
        <f>ROUND(I90*H90,2)</f>
        <v>0</v>
      </c>
      <c r="K90" s="218" t="s">
        <v>21</v>
      </c>
      <c r="L90" s="223"/>
      <c r="M90" s="224" t="s">
        <v>21</v>
      </c>
      <c r="N90" s="225" t="s">
        <v>43</v>
      </c>
      <c r="O90" s="39"/>
      <c r="P90" s="198">
        <f>O90*H90</f>
        <v>0</v>
      </c>
      <c r="Q90" s="198">
        <v>5.0000000000000001E-4</v>
      </c>
      <c r="R90" s="198">
        <f>Q90*H90</f>
        <v>2E-3</v>
      </c>
      <c r="S90" s="198">
        <v>0</v>
      </c>
      <c r="T90" s="199">
        <f>S90*H90</f>
        <v>0</v>
      </c>
      <c r="AR90" s="21" t="s">
        <v>174</v>
      </c>
      <c r="AT90" s="21" t="s">
        <v>190</v>
      </c>
      <c r="AU90" s="21" t="s">
        <v>82</v>
      </c>
      <c r="AY90" s="21" t="s">
        <v>123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21" t="s">
        <v>80</v>
      </c>
      <c r="BK90" s="200">
        <f>ROUND(I90*H90,2)</f>
        <v>0</v>
      </c>
      <c r="BL90" s="21" t="s">
        <v>130</v>
      </c>
      <c r="BM90" s="21" t="s">
        <v>357</v>
      </c>
    </row>
    <row r="91" spans="2:65" s="1" customFormat="1" ht="12">
      <c r="B91" s="38"/>
      <c r="C91" s="60"/>
      <c r="D91" s="201" t="s">
        <v>132</v>
      </c>
      <c r="E91" s="60"/>
      <c r="F91" s="202" t="s">
        <v>356</v>
      </c>
      <c r="G91" s="60"/>
      <c r="H91" s="60"/>
      <c r="I91" s="160"/>
      <c r="J91" s="60"/>
      <c r="K91" s="60"/>
      <c r="L91" s="58"/>
      <c r="M91" s="203"/>
      <c r="N91" s="39"/>
      <c r="O91" s="39"/>
      <c r="P91" s="39"/>
      <c r="Q91" s="39"/>
      <c r="R91" s="39"/>
      <c r="S91" s="39"/>
      <c r="T91" s="75"/>
      <c r="AT91" s="21" t="s">
        <v>132</v>
      </c>
      <c r="AU91" s="21" t="s">
        <v>82</v>
      </c>
    </row>
    <row r="92" spans="2:65" s="1" customFormat="1" ht="14.4" customHeight="1">
      <c r="B92" s="38"/>
      <c r="C92" s="189" t="s">
        <v>142</v>
      </c>
      <c r="D92" s="189" t="s">
        <v>125</v>
      </c>
      <c r="E92" s="190" t="s">
        <v>358</v>
      </c>
      <c r="F92" s="191" t="s">
        <v>359</v>
      </c>
      <c r="G92" s="192" t="s">
        <v>138</v>
      </c>
      <c r="H92" s="193">
        <v>4</v>
      </c>
      <c r="I92" s="194"/>
      <c r="J92" s="195">
        <f>ROUND(I92*H92,2)</f>
        <v>0</v>
      </c>
      <c r="K92" s="191" t="s">
        <v>21</v>
      </c>
      <c r="L92" s="58"/>
      <c r="M92" s="196" t="s">
        <v>21</v>
      </c>
      <c r="N92" s="197" t="s">
        <v>43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130</v>
      </c>
      <c r="AT92" s="21" t="s">
        <v>125</v>
      </c>
      <c r="AU92" s="21" t="s">
        <v>82</v>
      </c>
      <c r="AY92" s="21" t="s">
        <v>123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80</v>
      </c>
      <c r="BK92" s="200">
        <f>ROUND(I92*H92,2)</f>
        <v>0</v>
      </c>
      <c r="BL92" s="21" t="s">
        <v>130</v>
      </c>
      <c r="BM92" s="21" t="s">
        <v>360</v>
      </c>
    </row>
    <row r="93" spans="2:65" s="1" customFormat="1" ht="12">
      <c r="B93" s="38"/>
      <c r="C93" s="60"/>
      <c r="D93" s="201" t="s">
        <v>132</v>
      </c>
      <c r="E93" s="60"/>
      <c r="F93" s="202" t="s">
        <v>359</v>
      </c>
      <c r="G93" s="60"/>
      <c r="H93" s="60"/>
      <c r="I93" s="160"/>
      <c r="J93" s="60"/>
      <c r="K93" s="60"/>
      <c r="L93" s="58"/>
      <c r="M93" s="203"/>
      <c r="N93" s="39"/>
      <c r="O93" s="39"/>
      <c r="P93" s="39"/>
      <c r="Q93" s="39"/>
      <c r="R93" s="39"/>
      <c r="S93" s="39"/>
      <c r="T93" s="75"/>
      <c r="AT93" s="21" t="s">
        <v>132</v>
      </c>
      <c r="AU93" s="21" t="s">
        <v>82</v>
      </c>
    </row>
    <row r="94" spans="2:65" s="10" customFormat="1" ht="37.35" customHeight="1">
      <c r="B94" s="173"/>
      <c r="C94" s="174"/>
      <c r="D94" s="175" t="s">
        <v>71</v>
      </c>
      <c r="E94" s="176" t="s">
        <v>361</v>
      </c>
      <c r="F94" s="176" t="s">
        <v>362</v>
      </c>
      <c r="G94" s="174"/>
      <c r="H94" s="174"/>
      <c r="I94" s="177"/>
      <c r="J94" s="178">
        <f>BK94</f>
        <v>0</v>
      </c>
      <c r="K94" s="174"/>
      <c r="L94" s="179"/>
      <c r="M94" s="180"/>
      <c r="N94" s="181"/>
      <c r="O94" s="181"/>
      <c r="P94" s="182">
        <f>P95</f>
        <v>0</v>
      </c>
      <c r="Q94" s="181"/>
      <c r="R94" s="182">
        <f>R95</f>
        <v>6.2999999999999992E-4</v>
      </c>
      <c r="S94" s="181"/>
      <c r="T94" s="183">
        <f>T95</f>
        <v>0</v>
      </c>
      <c r="AR94" s="184" t="s">
        <v>82</v>
      </c>
      <c r="AT94" s="185" t="s">
        <v>71</v>
      </c>
      <c r="AU94" s="185" t="s">
        <v>72</v>
      </c>
      <c r="AY94" s="184" t="s">
        <v>123</v>
      </c>
      <c r="BK94" s="186">
        <f>BK95</f>
        <v>0</v>
      </c>
    </row>
    <row r="95" spans="2:65" s="10" customFormat="1" ht="19.95" customHeight="1">
      <c r="B95" s="173"/>
      <c r="C95" s="174"/>
      <c r="D95" s="175" t="s">
        <v>71</v>
      </c>
      <c r="E95" s="187" t="s">
        <v>363</v>
      </c>
      <c r="F95" s="187" t="s">
        <v>364</v>
      </c>
      <c r="G95" s="174"/>
      <c r="H95" s="174"/>
      <c r="I95" s="177"/>
      <c r="J95" s="188">
        <f>BK95</f>
        <v>0</v>
      </c>
      <c r="K95" s="174"/>
      <c r="L95" s="179"/>
      <c r="M95" s="180"/>
      <c r="N95" s="181"/>
      <c r="O95" s="181"/>
      <c r="P95" s="182">
        <f>SUM(P96:P99)</f>
        <v>0</v>
      </c>
      <c r="Q95" s="181"/>
      <c r="R95" s="182">
        <f>SUM(R96:R99)</f>
        <v>6.2999999999999992E-4</v>
      </c>
      <c r="S95" s="181"/>
      <c r="T95" s="183">
        <f>SUM(T96:T99)</f>
        <v>0</v>
      </c>
      <c r="AR95" s="184" t="s">
        <v>82</v>
      </c>
      <c r="AT95" s="185" t="s">
        <v>71</v>
      </c>
      <c r="AU95" s="185" t="s">
        <v>80</v>
      </c>
      <c r="AY95" s="184" t="s">
        <v>123</v>
      </c>
      <c r="BK95" s="186">
        <f>SUM(BK96:BK99)</f>
        <v>0</v>
      </c>
    </row>
    <row r="96" spans="2:65" s="1" customFormat="1" ht="22.8" customHeight="1">
      <c r="B96" s="38"/>
      <c r="C96" s="189" t="s">
        <v>130</v>
      </c>
      <c r="D96" s="189" t="s">
        <v>125</v>
      </c>
      <c r="E96" s="190" t="s">
        <v>365</v>
      </c>
      <c r="F96" s="191" t="s">
        <v>366</v>
      </c>
      <c r="G96" s="192" t="s">
        <v>138</v>
      </c>
      <c r="H96" s="193">
        <v>9</v>
      </c>
      <c r="I96" s="194"/>
      <c r="J96" s="195">
        <f>ROUND(I96*H96,2)</f>
        <v>0</v>
      </c>
      <c r="K96" s="191" t="s">
        <v>129</v>
      </c>
      <c r="L96" s="58"/>
      <c r="M96" s="196" t="s">
        <v>21</v>
      </c>
      <c r="N96" s="197" t="s">
        <v>43</v>
      </c>
      <c r="O96" s="39"/>
      <c r="P96" s="198">
        <f>O96*H96</f>
        <v>0</v>
      </c>
      <c r="Q96" s="198">
        <v>0</v>
      </c>
      <c r="R96" s="198">
        <f>Q96*H96</f>
        <v>0</v>
      </c>
      <c r="S96" s="198">
        <v>0</v>
      </c>
      <c r="T96" s="199">
        <f>S96*H96</f>
        <v>0</v>
      </c>
      <c r="AR96" s="21" t="s">
        <v>223</v>
      </c>
      <c r="AT96" s="21" t="s">
        <v>125</v>
      </c>
      <c r="AU96" s="21" t="s">
        <v>82</v>
      </c>
      <c r="AY96" s="21" t="s">
        <v>123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21" t="s">
        <v>80</v>
      </c>
      <c r="BK96" s="200">
        <f>ROUND(I96*H96,2)</f>
        <v>0</v>
      </c>
      <c r="BL96" s="21" t="s">
        <v>223</v>
      </c>
      <c r="BM96" s="21" t="s">
        <v>367</v>
      </c>
    </row>
    <row r="97" spans="2:65" s="1" customFormat="1" ht="24">
      <c r="B97" s="38"/>
      <c r="C97" s="60"/>
      <c r="D97" s="201" t="s">
        <v>132</v>
      </c>
      <c r="E97" s="60"/>
      <c r="F97" s="202" t="s">
        <v>368</v>
      </c>
      <c r="G97" s="60"/>
      <c r="H97" s="60"/>
      <c r="I97" s="160"/>
      <c r="J97" s="60"/>
      <c r="K97" s="60"/>
      <c r="L97" s="58"/>
      <c r="M97" s="203"/>
      <c r="N97" s="39"/>
      <c r="O97" s="39"/>
      <c r="P97" s="39"/>
      <c r="Q97" s="39"/>
      <c r="R97" s="39"/>
      <c r="S97" s="39"/>
      <c r="T97" s="75"/>
      <c r="AT97" s="21" t="s">
        <v>132</v>
      </c>
      <c r="AU97" s="21" t="s">
        <v>82</v>
      </c>
    </row>
    <row r="98" spans="2:65" s="1" customFormat="1" ht="14.4" customHeight="1">
      <c r="B98" s="38"/>
      <c r="C98" s="216" t="s">
        <v>156</v>
      </c>
      <c r="D98" s="216" t="s">
        <v>190</v>
      </c>
      <c r="E98" s="217" t="s">
        <v>369</v>
      </c>
      <c r="F98" s="218" t="s">
        <v>370</v>
      </c>
      <c r="G98" s="219" t="s">
        <v>145</v>
      </c>
      <c r="H98" s="220">
        <v>4.5</v>
      </c>
      <c r="I98" s="221"/>
      <c r="J98" s="222">
        <f>ROUND(I98*H98,2)</f>
        <v>0</v>
      </c>
      <c r="K98" s="218" t="s">
        <v>129</v>
      </c>
      <c r="L98" s="223"/>
      <c r="M98" s="224" t="s">
        <v>21</v>
      </c>
      <c r="N98" s="225" t="s">
        <v>43</v>
      </c>
      <c r="O98" s="39"/>
      <c r="P98" s="198">
        <f>O98*H98</f>
        <v>0</v>
      </c>
      <c r="Q98" s="198">
        <v>1.3999999999999999E-4</v>
      </c>
      <c r="R98" s="198">
        <f>Q98*H98</f>
        <v>6.2999999999999992E-4</v>
      </c>
      <c r="S98" s="198">
        <v>0</v>
      </c>
      <c r="T98" s="199">
        <f>S98*H98</f>
        <v>0</v>
      </c>
      <c r="AR98" s="21" t="s">
        <v>308</v>
      </c>
      <c r="AT98" s="21" t="s">
        <v>190</v>
      </c>
      <c r="AU98" s="21" t="s">
        <v>82</v>
      </c>
      <c r="AY98" s="21" t="s">
        <v>123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21" t="s">
        <v>80</v>
      </c>
      <c r="BK98" s="200">
        <f>ROUND(I98*H98,2)</f>
        <v>0</v>
      </c>
      <c r="BL98" s="21" t="s">
        <v>223</v>
      </c>
      <c r="BM98" s="21" t="s">
        <v>371</v>
      </c>
    </row>
    <row r="99" spans="2:65" s="1" customFormat="1" ht="12">
      <c r="B99" s="38"/>
      <c r="C99" s="60"/>
      <c r="D99" s="201" t="s">
        <v>132</v>
      </c>
      <c r="E99" s="60"/>
      <c r="F99" s="202" t="s">
        <v>370</v>
      </c>
      <c r="G99" s="60"/>
      <c r="H99" s="60"/>
      <c r="I99" s="160"/>
      <c r="J99" s="60"/>
      <c r="K99" s="60"/>
      <c r="L99" s="58"/>
      <c r="M99" s="203"/>
      <c r="N99" s="39"/>
      <c r="O99" s="39"/>
      <c r="P99" s="39"/>
      <c r="Q99" s="39"/>
      <c r="R99" s="39"/>
      <c r="S99" s="39"/>
      <c r="T99" s="75"/>
      <c r="AT99" s="21" t="s">
        <v>132</v>
      </c>
      <c r="AU99" s="21" t="s">
        <v>82</v>
      </c>
    </row>
    <row r="100" spans="2:65" s="10" customFormat="1" ht="37.35" customHeight="1">
      <c r="B100" s="173"/>
      <c r="C100" s="174"/>
      <c r="D100" s="175" t="s">
        <v>71</v>
      </c>
      <c r="E100" s="176" t="s">
        <v>190</v>
      </c>
      <c r="F100" s="176" t="s">
        <v>372</v>
      </c>
      <c r="G100" s="174"/>
      <c r="H100" s="174"/>
      <c r="I100" s="177"/>
      <c r="J100" s="178">
        <f>BK100</f>
        <v>0</v>
      </c>
      <c r="K100" s="174"/>
      <c r="L100" s="179"/>
      <c r="M100" s="180"/>
      <c r="N100" s="181"/>
      <c r="O100" s="181"/>
      <c r="P100" s="182">
        <f>P101+P151+P159</f>
        <v>0</v>
      </c>
      <c r="Q100" s="181"/>
      <c r="R100" s="182">
        <f>R101+R151+R159</f>
        <v>27.099767999999994</v>
      </c>
      <c r="S100" s="181"/>
      <c r="T100" s="183">
        <f>T101+T151+T159</f>
        <v>0</v>
      </c>
      <c r="AR100" s="184" t="s">
        <v>142</v>
      </c>
      <c r="AT100" s="185" t="s">
        <v>71</v>
      </c>
      <c r="AU100" s="185" t="s">
        <v>72</v>
      </c>
      <c r="AY100" s="184" t="s">
        <v>123</v>
      </c>
      <c r="BK100" s="186">
        <f>BK101+BK151+BK159</f>
        <v>0</v>
      </c>
    </row>
    <row r="101" spans="2:65" s="10" customFormat="1" ht="19.95" customHeight="1">
      <c r="B101" s="173"/>
      <c r="C101" s="174"/>
      <c r="D101" s="175" t="s">
        <v>71</v>
      </c>
      <c r="E101" s="187" t="s">
        <v>373</v>
      </c>
      <c r="F101" s="187" t="s">
        <v>374</v>
      </c>
      <c r="G101" s="174"/>
      <c r="H101" s="174"/>
      <c r="I101" s="177"/>
      <c r="J101" s="188">
        <f>BK101</f>
        <v>0</v>
      </c>
      <c r="K101" s="174"/>
      <c r="L101" s="179"/>
      <c r="M101" s="180"/>
      <c r="N101" s="181"/>
      <c r="O101" s="181"/>
      <c r="P101" s="182">
        <f>SUM(P102:P150)</f>
        <v>0</v>
      </c>
      <c r="Q101" s="181"/>
      <c r="R101" s="182">
        <f>SUM(R102:R150)</f>
        <v>0.33907999999999999</v>
      </c>
      <c r="S101" s="181"/>
      <c r="T101" s="183">
        <f>SUM(T102:T150)</f>
        <v>0</v>
      </c>
      <c r="AR101" s="184" t="s">
        <v>142</v>
      </c>
      <c r="AT101" s="185" t="s">
        <v>71</v>
      </c>
      <c r="AU101" s="185" t="s">
        <v>80</v>
      </c>
      <c r="AY101" s="184" t="s">
        <v>123</v>
      </c>
      <c r="BK101" s="186">
        <f>SUM(BK102:BK150)</f>
        <v>0</v>
      </c>
    </row>
    <row r="102" spans="2:65" s="1" customFormat="1" ht="14.4" customHeight="1">
      <c r="B102" s="38"/>
      <c r="C102" s="189" t="s">
        <v>163</v>
      </c>
      <c r="D102" s="189" t="s">
        <v>125</v>
      </c>
      <c r="E102" s="190" t="s">
        <v>375</v>
      </c>
      <c r="F102" s="191" t="s">
        <v>376</v>
      </c>
      <c r="G102" s="192" t="s">
        <v>185</v>
      </c>
      <c r="H102" s="193">
        <v>4</v>
      </c>
      <c r="I102" s="194"/>
      <c r="J102" s="195">
        <f>ROUND(I102*H102,2)</f>
        <v>0</v>
      </c>
      <c r="K102" s="191" t="s">
        <v>129</v>
      </c>
      <c r="L102" s="58"/>
      <c r="M102" s="196" t="s">
        <v>21</v>
      </c>
      <c r="N102" s="197" t="s">
        <v>43</v>
      </c>
      <c r="O102" s="39"/>
      <c r="P102" s="198">
        <f>O102*H102</f>
        <v>0</v>
      </c>
      <c r="Q102" s="198">
        <v>0</v>
      </c>
      <c r="R102" s="198">
        <f>Q102*H102</f>
        <v>0</v>
      </c>
      <c r="S102" s="198">
        <v>0</v>
      </c>
      <c r="T102" s="199">
        <f>S102*H102</f>
        <v>0</v>
      </c>
      <c r="AR102" s="21" t="s">
        <v>377</v>
      </c>
      <c r="AT102" s="21" t="s">
        <v>125</v>
      </c>
      <c r="AU102" s="21" t="s">
        <v>82</v>
      </c>
      <c r="AY102" s="21" t="s">
        <v>123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21" t="s">
        <v>80</v>
      </c>
      <c r="BK102" s="200">
        <f>ROUND(I102*H102,2)</f>
        <v>0</v>
      </c>
      <c r="BL102" s="21" t="s">
        <v>377</v>
      </c>
      <c r="BM102" s="21" t="s">
        <v>378</v>
      </c>
    </row>
    <row r="103" spans="2:65" s="1" customFormat="1" ht="36">
      <c r="B103" s="38"/>
      <c r="C103" s="60"/>
      <c r="D103" s="201" t="s">
        <v>132</v>
      </c>
      <c r="E103" s="60"/>
      <c r="F103" s="202" t="s">
        <v>379</v>
      </c>
      <c r="G103" s="60"/>
      <c r="H103" s="60"/>
      <c r="I103" s="160"/>
      <c r="J103" s="60"/>
      <c r="K103" s="60"/>
      <c r="L103" s="58"/>
      <c r="M103" s="203"/>
      <c r="N103" s="39"/>
      <c r="O103" s="39"/>
      <c r="P103" s="39"/>
      <c r="Q103" s="39"/>
      <c r="R103" s="39"/>
      <c r="S103" s="39"/>
      <c r="T103" s="75"/>
      <c r="AT103" s="21" t="s">
        <v>132</v>
      </c>
      <c r="AU103" s="21" t="s">
        <v>82</v>
      </c>
    </row>
    <row r="104" spans="2:65" s="1" customFormat="1" ht="14.4" customHeight="1">
      <c r="B104" s="38"/>
      <c r="C104" s="216" t="s">
        <v>169</v>
      </c>
      <c r="D104" s="216" t="s">
        <v>190</v>
      </c>
      <c r="E104" s="217" t="s">
        <v>380</v>
      </c>
      <c r="F104" s="218" t="s">
        <v>381</v>
      </c>
      <c r="G104" s="219" t="s">
        <v>177</v>
      </c>
      <c r="H104" s="220">
        <v>0.03</v>
      </c>
      <c r="I104" s="221"/>
      <c r="J104" s="222">
        <f>ROUND(I104*H104,2)</f>
        <v>0</v>
      </c>
      <c r="K104" s="218" t="s">
        <v>129</v>
      </c>
      <c r="L104" s="223"/>
      <c r="M104" s="224" t="s">
        <v>21</v>
      </c>
      <c r="N104" s="225" t="s">
        <v>43</v>
      </c>
      <c r="O104" s="39"/>
      <c r="P104" s="198">
        <f>O104*H104</f>
        <v>0</v>
      </c>
      <c r="Q104" s="198">
        <v>1</v>
      </c>
      <c r="R104" s="198">
        <f>Q104*H104</f>
        <v>0.03</v>
      </c>
      <c r="S104" s="198">
        <v>0</v>
      </c>
      <c r="T104" s="199">
        <f>S104*H104</f>
        <v>0</v>
      </c>
      <c r="AR104" s="21" t="s">
        <v>382</v>
      </c>
      <c r="AT104" s="21" t="s">
        <v>190</v>
      </c>
      <c r="AU104" s="21" t="s">
        <v>82</v>
      </c>
      <c r="AY104" s="21" t="s">
        <v>123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21" t="s">
        <v>80</v>
      </c>
      <c r="BK104" s="200">
        <f>ROUND(I104*H104,2)</f>
        <v>0</v>
      </c>
      <c r="BL104" s="21" t="s">
        <v>382</v>
      </c>
      <c r="BM104" s="21" t="s">
        <v>383</v>
      </c>
    </row>
    <row r="105" spans="2:65" s="1" customFormat="1" ht="12">
      <c r="B105" s="38"/>
      <c r="C105" s="60"/>
      <c r="D105" s="201" t="s">
        <v>132</v>
      </c>
      <c r="E105" s="60"/>
      <c r="F105" s="202" t="s">
        <v>381</v>
      </c>
      <c r="G105" s="60"/>
      <c r="H105" s="60"/>
      <c r="I105" s="160"/>
      <c r="J105" s="60"/>
      <c r="K105" s="60"/>
      <c r="L105" s="58"/>
      <c r="M105" s="203"/>
      <c r="N105" s="39"/>
      <c r="O105" s="39"/>
      <c r="P105" s="39"/>
      <c r="Q105" s="39"/>
      <c r="R105" s="39"/>
      <c r="S105" s="39"/>
      <c r="T105" s="75"/>
      <c r="AT105" s="21" t="s">
        <v>132</v>
      </c>
      <c r="AU105" s="21" t="s">
        <v>82</v>
      </c>
    </row>
    <row r="106" spans="2:65" s="1" customFormat="1" ht="14.4" customHeight="1">
      <c r="B106" s="38"/>
      <c r="C106" s="189" t="s">
        <v>174</v>
      </c>
      <c r="D106" s="189" t="s">
        <v>125</v>
      </c>
      <c r="E106" s="190" t="s">
        <v>384</v>
      </c>
      <c r="F106" s="191" t="s">
        <v>385</v>
      </c>
      <c r="G106" s="192" t="s">
        <v>138</v>
      </c>
      <c r="H106" s="193">
        <v>4</v>
      </c>
      <c r="I106" s="194"/>
      <c r="J106" s="195">
        <f>ROUND(I106*H106,2)</f>
        <v>0</v>
      </c>
      <c r="K106" s="191" t="s">
        <v>129</v>
      </c>
      <c r="L106" s="58"/>
      <c r="M106" s="196" t="s">
        <v>21</v>
      </c>
      <c r="N106" s="197" t="s">
        <v>43</v>
      </c>
      <c r="O106" s="39"/>
      <c r="P106" s="198">
        <f>O106*H106</f>
        <v>0</v>
      </c>
      <c r="Q106" s="198">
        <v>0</v>
      </c>
      <c r="R106" s="198">
        <f>Q106*H106</f>
        <v>0</v>
      </c>
      <c r="S106" s="198">
        <v>0</v>
      </c>
      <c r="T106" s="199">
        <f>S106*H106</f>
        <v>0</v>
      </c>
      <c r="AR106" s="21" t="s">
        <v>377</v>
      </c>
      <c r="AT106" s="21" t="s">
        <v>125</v>
      </c>
      <c r="AU106" s="21" t="s">
        <v>82</v>
      </c>
      <c r="AY106" s="21" t="s">
        <v>123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21" t="s">
        <v>80</v>
      </c>
      <c r="BK106" s="200">
        <f>ROUND(I106*H106,2)</f>
        <v>0</v>
      </c>
      <c r="BL106" s="21" t="s">
        <v>377</v>
      </c>
      <c r="BM106" s="21" t="s">
        <v>386</v>
      </c>
    </row>
    <row r="107" spans="2:65" s="1" customFormat="1" ht="24">
      <c r="B107" s="38"/>
      <c r="C107" s="60"/>
      <c r="D107" s="201" t="s">
        <v>132</v>
      </c>
      <c r="E107" s="60"/>
      <c r="F107" s="202" t="s">
        <v>387</v>
      </c>
      <c r="G107" s="60"/>
      <c r="H107" s="60"/>
      <c r="I107" s="160"/>
      <c r="J107" s="60"/>
      <c r="K107" s="60"/>
      <c r="L107" s="58"/>
      <c r="M107" s="203"/>
      <c r="N107" s="39"/>
      <c r="O107" s="39"/>
      <c r="P107" s="39"/>
      <c r="Q107" s="39"/>
      <c r="R107" s="39"/>
      <c r="S107" s="39"/>
      <c r="T107" s="75"/>
      <c r="AT107" s="21" t="s">
        <v>132</v>
      </c>
      <c r="AU107" s="21" t="s">
        <v>82</v>
      </c>
    </row>
    <row r="108" spans="2:65" s="1" customFormat="1" ht="22.8" customHeight="1">
      <c r="B108" s="38"/>
      <c r="C108" s="216" t="s">
        <v>182</v>
      </c>
      <c r="D108" s="216" t="s">
        <v>190</v>
      </c>
      <c r="E108" s="217" t="s">
        <v>388</v>
      </c>
      <c r="F108" s="218" t="s">
        <v>389</v>
      </c>
      <c r="G108" s="219" t="s">
        <v>138</v>
      </c>
      <c r="H108" s="220">
        <v>4</v>
      </c>
      <c r="I108" s="221"/>
      <c r="J108" s="222">
        <f>ROUND(I108*H108,2)</f>
        <v>0</v>
      </c>
      <c r="K108" s="218" t="s">
        <v>21</v>
      </c>
      <c r="L108" s="223"/>
      <c r="M108" s="224" t="s">
        <v>21</v>
      </c>
      <c r="N108" s="225" t="s">
        <v>43</v>
      </c>
      <c r="O108" s="39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AR108" s="21" t="s">
        <v>390</v>
      </c>
      <c r="AT108" s="21" t="s">
        <v>190</v>
      </c>
      <c r="AU108" s="21" t="s">
        <v>82</v>
      </c>
      <c r="AY108" s="21" t="s">
        <v>123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21" t="s">
        <v>80</v>
      </c>
      <c r="BK108" s="200">
        <f>ROUND(I108*H108,2)</f>
        <v>0</v>
      </c>
      <c r="BL108" s="21" t="s">
        <v>377</v>
      </c>
      <c r="BM108" s="21" t="s">
        <v>391</v>
      </c>
    </row>
    <row r="109" spans="2:65" s="1" customFormat="1" ht="12">
      <c r="B109" s="38"/>
      <c r="C109" s="60"/>
      <c r="D109" s="201" t="s">
        <v>132</v>
      </c>
      <c r="E109" s="60"/>
      <c r="F109" s="202" t="s">
        <v>389</v>
      </c>
      <c r="G109" s="60"/>
      <c r="H109" s="60"/>
      <c r="I109" s="160"/>
      <c r="J109" s="60"/>
      <c r="K109" s="60"/>
      <c r="L109" s="58"/>
      <c r="M109" s="203"/>
      <c r="N109" s="39"/>
      <c r="O109" s="39"/>
      <c r="P109" s="39"/>
      <c r="Q109" s="39"/>
      <c r="R109" s="39"/>
      <c r="S109" s="39"/>
      <c r="T109" s="75"/>
      <c r="AT109" s="21" t="s">
        <v>132</v>
      </c>
      <c r="AU109" s="21" t="s">
        <v>82</v>
      </c>
    </row>
    <row r="110" spans="2:65" s="1" customFormat="1" ht="14.4" customHeight="1">
      <c r="B110" s="38"/>
      <c r="C110" s="189" t="s">
        <v>189</v>
      </c>
      <c r="D110" s="189" t="s">
        <v>125</v>
      </c>
      <c r="E110" s="190" t="s">
        <v>392</v>
      </c>
      <c r="F110" s="191" t="s">
        <v>393</v>
      </c>
      <c r="G110" s="192" t="s">
        <v>138</v>
      </c>
      <c r="H110" s="193">
        <v>4</v>
      </c>
      <c r="I110" s="194"/>
      <c r="J110" s="195">
        <f>ROUND(I110*H110,2)</f>
        <v>0</v>
      </c>
      <c r="K110" s="191" t="s">
        <v>129</v>
      </c>
      <c r="L110" s="58"/>
      <c r="M110" s="196" t="s">
        <v>21</v>
      </c>
      <c r="N110" s="197" t="s">
        <v>43</v>
      </c>
      <c r="O110" s="39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AR110" s="21" t="s">
        <v>377</v>
      </c>
      <c r="AT110" s="21" t="s">
        <v>125</v>
      </c>
      <c r="AU110" s="21" t="s">
        <v>82</v>
      </c>
      <c r="AY110" s="21" t="s">
        <v>123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21" t="s">
        <v>80</v>
      </c>
      <c r="BK110" s="200">
        <f>ROUND(I110*H110,2)</f>
        <v>0</v>
      </c>
      <c r="BL110" s="21" t="s">
        <v>377</v>
      </c>
      <c r="BM110" s="21" t="s">
        <v>394</v>
      </c>
    </row>
    <row r="111" spans="2:65" s="1" customFormat="1" ht="24">
      <c r="B111" s="38"/>
      <c r="C111" s="60"/>
      <c r="D111" s="201" t="s">
        <v>132</v>
      </c>
      <c r="E111" s="60"/>
      <c r="F111" s="202" t="s">
        <v>395</v>
      </c>
      <c r="G111" s="60"/>
      <c r="H111" s="60"/>
      <c r="I111" s="160"/>
      <c r="J111" s="60"/>
      <c r="K111" s="60"/>
      <c r="L111" s="58"/>
      <c r="M111" s="203"/>
      <c r="N111" s="39"/>
      <c r="O111" s="39"/>
      <c r="P111" s="39"/>
      <c r="Q111" s="39"/>
      <c r="R111" s="39"/>
      <c r="S111" s="39"/>
      <c r="T111" s="75"/>
      <c r="AT111" s="21" t="s">
        <v>132</v>
      </c>
      <c r="AU111" s="21" t="s">
        <v>82</v>
      </c>
    </row>
    <row r="112" spans="2:65" s="1" customFormat="1" ht="22.8" customHeight="1">
      <c r="B112" s="38"/>
      <c r="C112" s="216" t="s">
        <v>194</v>
      </c>
      <c r="D112" s="216" t="s">
        <v>190</v>
      </c>
      <c r="E112" s="217" t="s">
        <v>396</v>
      </c>
      <c r="F112" s="218" t="s">
        <v>397</v>
      </c>
      <c r="G112" s="219" t="s">
        <v>138</v>
      </c>
      <c r="H112" s="220">
        <v>4</v>
      </c>
      <c r="I112" s="221"/>
      <c r="J112" s="222">
        <f>ROUND(I112*H112,2)</f>
        <v>0</v>
      </c>
      <c r="K112" s="218" t="s">
        <v>21</v>
      </c>
      <c r="L112" s="223"/>
      <c r="M112" s="224" t="s">
        <v>21</v>
      </c>
      <c r="N112" s="225" t="s">
        <v>43</v>
      </c>
      <c r="O112" s="39"/>
      <c r="P112" s="198">
        <f>O112*H112</f>
        <v>0</v>
      </c>
      <c r="Q112" s="198">
        <v>7.4999999999999997E-3</v>
      </c>
      <c r="R112" s="198">
        <f>Q112*H112</f>
        <v>0.03</v>
      </c>
      <c r="S112" s="198">
        <v>0</v>
      </c>
      <c r="T112" s="199">
        <f>S112*H112</f>
        <v>0</v>
      </c>
      <c r="AR112" s="21" t="s">
        <v>382</v>
      </c>
      <c r="AT112" s="21" t="s">
        <v>190</v>
      </c>
      <c r="AU112" s="21" t="s">
        <v>82</v>
      </c>
      <c r="AY112" s="21" t="s">
        <v>123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21" t="s">
        <v>80</v>
      </c>
      <c r="BK112" s="200">
        <f>ROUND(I112*H112,2)</f>
        <v>0</v>
      </c>
      <c r="BL112" s="21" t="s">
        <v>382</v>
      </c>
      <c r="BM112" s="21" t="s">
        <v>398</v>
      </c>
    </row>
    <row r="113" spans="2:65" s="1" customFormat="1" ht="24">
      <c r="B113" s="38"/>
      <c r="C113" s="60"/>
      <c r="D113" s="201" t="s">
        <v>132</v>
      </c>
      <c r="E113" s="60"/>
      <c r="F113" s="202" t="s">
        <v>397</v>
      </c>
      <c r="G113" s="60"/>
      <c r="H113" s="60"/>
      <c r="I113" s="160"/>
      <c r="J113" s="60"/>
      <c r="K113" s="60"/>
      <c r="L113" s="58"/>
      <c r="M113" s="203"/>
      <c r="N113" s="39"/>
      <c r="O113" s="39"/>
      <c r="P113" s="39"/>
      <c r="Q113" s="39"/>
      <c r="R113" s="39"/>
      <c r="S113" s="39"/>
      <c r="T113" s="75"/>
      <c r="AT113" s="21" t="s">
        <v>132</v>
      </c>
      <c r="AU113" s="21" t="s">
        <v>82</v>
      </c>
    </row>
    <row r="114" spans="2:65" s="1" customFormat="1" ht="22.8" customHeight="1">
      <c r="B114" s="38"/>
      <c r="C114" s="189" t="s">
        <v>200</v>
      </c>
      <c r="D114" s="189" t="s">
        <v>125</v>
      </c>
      <c r="E114" s="190" t="s">
        <v>399</v>
      </c>
      <c r="F114" s="191" t="s">
        <v>400</v>
      </c>
      <c r="G114" s="192" t="s">
        <v>138</v>
      </c>
      <c r="H114" s="193">
        <v>4</v>
      </c>
      <c r="I114" s="194"/>
      <c r="J114" s="195">
        <f>ROUND(I114*H114,2)</f>
        <v>0</v>
      </c>
      <c r="K114" s="191" t="s">
        <v>129</v>
      </c>
      <c r="L114" s="58"/>
      <c r="M114" s="196" t="s">
        <v>21</v>
      </c>
      <c r="N114" s="197" t="s">
        <v>43</v>
      </c>
      <c r="O114" s="39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AR114" s="21" t="s">
        <v>377</v>
      </c>
      <c r="AT114" s="21" t="s">
        <v>125</v>
      </c>
      <c r="AU114" s="21" t="s">
        <v>82</v>
      </c>
      <c r="AY114" s="21" t="s">
        <v>123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21" t="s">
        <v>80</v>
      </c>
      <c r="BK114" s="200">
        <f>ROUND(I114*H114,2)</f>
        <v>0</v>
      </c>
      <c r="BL114" s="21" t="s">
        <v>377</v>
      </c>
      <c r="BM114" s="21" t="s">
        <v>401</v>
      </c>
    </row>
    <row r="115" spans="2:65" s="1" customFormat="1" ht="24">
      <c r="B115" s="38"/>
      <c r="C115" s="60"/>
      <c r="D115" s="201" t="s">
        <v>132</v>
      </c>
      <c r="E115" s="60"/>
      <c r="F115" s="202" t="s">
        <v>402</v>
      </c>
      <c r="G115" s="60"/>
      <c r="H115" s="60"/>
      <c r="I115" s="160"/>
      <c r="J115" s="60"/>
      <c r="K115" s="60"/>
      <c r="L115" s="58"/>
      <c r="M115" s="203"/>
      <c r="N115" s="39"/>
      <c r="O115" s="39"/>
      <c r="P115" s="39"/>
      <c r="Q115" s="39"/>
      <c r="R115" s="39"/>
      <c r="S115" s="39"/>
      <c r="T115" s="75"/>
      <c r="AT115" s="21" t="s">
        <v>132</v>
      </c>
      <c r="AU115" s="21" t="s">
        <v>82</v>
      </c>
    </row>
    <row r="116" spans="2:65" s="1" customFormat="1" ht="22.8" customHeight="1">
      <c r="B116" s="38"/>
      <c r="C116" s="216" t="s">
        <v>207</v>
      </c>
      <c r="D116" s="216" t="s">
        <v>190</v>
      </c>
      <c r="E116" s="217" t="s">
        <v>403</v>
      </c>
      <c r="F116" s="218" t="s">
        <v>404</v>
      </c>
      <c r="G116" s="219" t="s">
        <v>138</v>
      </c>
      <c r="H116" s="220">
        <v>4</v>
      </c>
      <c r="I116" s="221"/>
      <c r="J116" s="222">
        <f>ROUND(I116*H116,2)</f>
        <v>0</v>
      </c>
      <c r="K116" s="218" t="s">
        <v>21</v>
      </c>
      <c r="L116" s="223"/>
      <c r="M116" s="224" t="s">
        <v>21</v>
      </c>
      <c r="N116" s="225" t="s">
        <v>43</v>
      </c>
      <c r="O116" s="39"/>
      <c r="P116" s="198">
        <f>O116*H116</f>
        <v>0</v>
      </c>
      <c r="Q116" s="198">
        <v>0</v>
      </c>
      <c r="R116" s="198">
        <f>Q116*H116</f>
        <v>0</v>
      </c>
      <c r="S116" s="198">
        <v>0</v>
      </c>
      <c r="T116" s="199">
        <f>S116*H116</f>
        <v>0</v>
      </c>
      <c r="AR116" s="21" t="s">
        <v>390</v>
      </c>
      <c r="AT116" s="21" t="s">
        <v>190</v>
      </c>
      <c r="AU116" s="21" t="s">
        <v>82</v>
      </c>
      <c r="AY116" s="21" t="s">
        <v>123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21" t="s">
        <v>80</v>
      </c>
      <c r="BK116" s="200">
        <f>ROUND(I116*H116,2)</f>
        <v>0</v>
      </c>
      <c r="BL116" s="21" t="s">
        <v>377</v>
      </c>
      <c r="BM116" s="21" t="s">
        <v>405</v>
      </c>
    </row>
    <row r="117" spans="2:65" s="1" customFormat="1" ht="24">
      <c r="B117" s="38"/>
      <c r="C117" s="60"/>
      <c r="D117" s="201" t="s">
        <v>132</v>
      </c>
      <c r="E117" s="60"/>
      <c r="F117" s="202" t="s">
        <v>404</v>
      </c>
      <c r="G117" s="60"/>
      <c r="H117" s="60"/>
      <c r="I117" s="160"/>
      <c r="J117" s="60"/>
      <c r="K117" s="60"/>
      <c r="L117" s="58"/>
      <c r="M117" s="203"/>
      <c r="N117" s="39"/>
      <c r="O117" s="39"/>
      <c r="P117" s="39"/>
      <c r="Q117" s="39"/>
      <c r="R117" s="39"/>
      <c r="S117" s="39"/>
      <c r="T117" s="75"/>
      <c r="AT117" s="21" t="s">
        <v>132</v>
      </c>
      <c r="AU117" s="21" t="s">
        <v>82</v>
      </c>
    </row>
    <row r="118" spans="2:65" s="1" customFormat="1" ht="14.4" customHeight="1">
      <c r="B118" s="38"/>
      <c r="C118" s="189" t="s">
        <v>213</v>
      </c>
      <c r="D118" s="189" t="s">
        <v>125</v>
      </c>
      <c r="E118" s="190" t="s">
        <v>406</v>
      </c>
      <c r="F118" s="191" t="s">
        <v>407</v>
      </c>
      <c r="G118" s="192" t="s">
        <v>138</v>
      </c>
      <c r="H118" s="193">
        <v>4</v>
      </c>
      <c r="I118" s="194"/>
      <c r="J118" s="195">
        <f>ROUND(I118*H118,2)</f>
        <v>0</v>
      </c>
      <c r="K118" s="191" t="s">
        <v>129</v>
      </c>
      <c r="L118" s="58"/>
      <c r="M118" s="196" t="s">
        <v>21</v>
      </c>
      <c r="N118" s="197" t="s">
        <v>43</v>
      </c>
      <c r="O118" s="39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AR118" s="21" t="s">
        <v>377</v>
      </c>
      <c r="AT118" s="21" t="s">
        <v>125</v>
      </c>
      <c r="AU118" s="21" t="s">
        <v>82</v>
      </c>
      <c r="AY118" s="21" t="s">
        <v>123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21" t="s">
        <v>80</v>
      </c>
      <c r="BK118" s="200">
        <f>ROUND(I118*H118,2)</f>
        <v>0</v>
      </c>
      <c r="BL118" s="21" t="s">
        <v>377</v>
      </c>
      <c r="BM118" s="21" t="s">
        <v>408</v>
      </c>
    </row>
    <row r="119" spans="2:65" s="1" customFormat="1" ht="12">
      <c r="B119" s="38"/>
      <c r="C119" s="60"/>
      <c r="D119" s="201" t="s">
        <v>132</v>
      </c>
      <c r="E119" s="60"/>
      <c r="F119" s="202" t="s">
        <v>407</v>
      </c>
      <c r="G119" s="60"/>
      <c r="H119" s="60"/>
      <c r="I119" s="160"/>
      <c r="J119" s="60"/>
      <c r="K119" s="60"/>
      <c r="L119" s="58"/>
      <c r="M119" s="203"/>
      <c r="N119" s="39"/>
      <c r="O119" s="39"/>
      <c r="P119" s="39"/>
      <c r="Q119" s="39"/>
      <c r="R119" s="39"/>
      <c r="S119" s="39"/>
      <c r="T119" s="75"/>
      <c r="AT119" s="21" t="s">
        <v>132</v>
      </c>
      <c r="AU119" s="21" t="s">
        <v>82</v>
      </c>
    </row>
    <row r="120" spans="2:65" s="1" customFormat="1" ht="22.8" customHeight="1">
      <c r="B120" s="38"/>
      <c r="C120" s="216" t="s">
        <v>10</v>
      </c>
      <c r="D120" s="216" t="s">
        <v>190</v>
      </c>
      <c r="E120" s="217" t="s">
        <v>409</v>
      </c>
      <c r="F120" s="218" t="s">
        <v>410</v>
      </c>
      <c r="G120" s="219" t="s">
        <v>138</v>
      </c>
      <c r="H120" s="220">
        <v>4</v>
      </c>
      <c r="I120" s="221"/>
      <c r="J120" s="222">
        <f>ROUND(I120*H120,2)</f>
        <v>0</v>
      </c>
      <c r="K120" s="218" t="s">
        <v>21</v>
      </c>
      <c r="L120" s="223"/>
      <c r="M120" s="224" t="s">
        <v>21</v>
      </c>
      <c r="N120" s="225" t="s">
        <v>43</v>
      </c>
      <c r="O120" s="39"/>
      <c r="P120" s="198">
        <f>O120*H120</f>
        <v>0</v>
      </c>
      <c r="Q120" s="198">
        <v>0</v>
      </c>
      <c r="R120" s="198">
        <f>Q120*H120</f>
        <v>0</v>
      </c>
      <c r="S120" s="198">
        <v>0</v>
      </c>
      <c r="T120" s="199">
        <f>S120*H120</f>
        <v>0</v>
      </c>
      <c r="AR120" s="21" t="s">
        <v>390</v>
      </c>
      <c r="AT120" s="21" t="s">
        <v>190</v>
      </c>
      <c r="AU120" s="21" t="s">
        <v>82</v>
      </c>
      <c r="AY120" s="21" t="s">
        <v>123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21" t="s">
        <v>80</v>
      </c>
      <c r="BK120" s="200">
        <f>ROUND(I120*H120,2)</f>
        <v>0</v>
      </c>
      <c r="BL120" s="21" t="s">
        <v>377</v>
      </c>
      <c r="BM120" s="21" t="s">
        <v>411</v>
      </c>
    </row>
    <row r="121" spans="2:65" s="1" customFormat="1" ht="12">
      <c r="B121" s="38"/>
      <c r="C121" s="60"/>
      <c r="D121" s="201" t="s">
        <v>132</v>
      </c>
      <c r="E121" s="60"/>
      <c r="F121" s="202" t="s">
        <v>410</v>
      </c>
      <c r="G121" s="60"/>
      <c r="H121" s="60"/>
      <c r="I121" s="160"/>
      <c r="J121" s="60"/>
      <c r="K121" s="60"/>
      <c r="L121" s="58"/>
      <c r="M121" s="203"/>
      <c r="N121" s="39"/>
      <c r="O121" s="39"/>
      <c r="P121" s="39"/>
      <c r="Q121" s="39"/>
      <c r="R121" s="39"/>
      <c r="S121" s="39"/>
      <c r="T121" s="75"/>
      <c r="AT121" s="21" t="s">
        <v>132</v>
      </c>
      <c r="AU121" s="21" t="s">
        <v>82</v>
      </c>
    </row>
    <row r="122" spans="2:65" s="1" customFormat="1" ht="22.8" customHeight="1">
      <c r="B122" s="38"/>
      <c r="C122" s="189" t="s">
        <v>223</v>
      </c>
      <c r="D122" s="189" t="s">
        <v>125</v>
      </c>
      <c r="E122" s="190" t="s">
        <v>412</v>
      </c>
      <c r="F122" s="191" t="s">
        <v>413</v>
      </c>
      <c r="G122" s="192" t="s">
        <v>145</v>
      </c>
      <c r="H122" s="193">
        <v>154</v>
      </c>
      <c r="I122" s="194"/>
      <c r="J122" s="195">
        <f>ROUND(I122*H122,2)</f>
        <v>0</v>
      </c>
      <c r="K122" s="191" t="s">
        <v>129</v>
      </c>
      <c r="L122" s="58"/>
      <c r="M122" s="196" t="s">
        <v>21</v>
      </c>
      <c r="N122" s="197" t="s">
        <v>43</v>
      </c>
      <c r="O122" s="39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AR122" s="21" t="s">
        <v>377</v>
      </c>
      <c r="AT122" s="21" t="s">
        <v>125</v>
      </c>
      <c r="AU122" s="21" t="s">
        <v>82</v>
      </c>
      <c r="AY122" s="21" t="s">
        <v>123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21" t="s">
        <v>80</v>
      </c>
      <c r="BK122" s="200">
        <f>ROUND(I122*H122,2)</f>
        <v>0</v>
      </c>
      <c r="BL122" s="21" t="s">
        <v>377</v>
      </c>
      <c r="BM122" s="21" t="s">
        <v>414</v>
      </c>
    </row>
    <row r="123" spans="2:65" s="1" customFormat="1" ht="36">
      <c r="B123" s="38"/>
      <c r="C123" s="60"/>
      <c r="D123" s="201" t="s">
        <v>132</v>
      </c>
      <c r="E123" s="60"/>
      <c r="F123" s="202" t="s">
        <v>415</v>
      </c>
      <c r="G123" s="60"/>
      <c r="H123" s="60"/>
      <c r="I123" s="160"/>
      <c r="J123" s="60"/>
      <c r="K123" s="60"/>
      <c r="L123" s="58"/>
      <c r="M123" s="203"/>
      <c r="N123" s="39"/>
      <c r="O123" s="39"/>
      <c r="P123" s="39"/>
      <c r="Q123" s="39"/>
      <c r="R123" s="39"/>
      <c r="S123" s="39"/>
      <c r="T123" s="75"/>
      <c r="AT123" s="21" t="s">
        <v>132</v>
      </c>
      <c r="AU123" s="21" t="s">
        <v>82</v>
      </c>
    </row>
    <row r="124" spans="2:65" s="1" customFormat="1" ht="14.4" customHeight="1">
      <c r="B124" s="38"/>
      <c r="C124" s="216" t="s">
        <v>229</v>
      </c>
      <c r="D124" s="216" t="s">
        <v>190</v>
      </c>
      <c r="E124" s="217" t="s">
        <v>416</v>
      </c>
      <c r="F124" s="218" t="s">
        <v>417</v>
      </c>
      <c r="G124" s="219" t="s">
        <v>203</v>
      </c>
      <c r="H124" s="220">
        <v>98.343999999999994</v>
      </c>
      <c r="I124" s="221"/>
      <c r="J124" s="222">
        <f>ROUND(I124*H124,2)</f>
        <v>0</v>
      </c>
      <c r="K124" s="218" t="s">
        <v>129</v>
      </c>
      <c r="L124" s="223"/>
      <c r="M124" s="224" t="s">
        <v>21</v>
      </c>
      <c r="N124" s="225" t="s">
        <v>43</v>
      </c>
      <c r="O124" s="39"/>
      <c r="P124" s="198">
        <f>O124*H124</f>
        <v>0</v>
      </c>
      <c r="Q124" s="198">
        <v>1E-3</v>
      </c>
      <c r="R124" s="198">
        <f>Q124*H124</f>
        <v>9.8344000000000001E-2</v>
      </c>
      <c r="S124" s="198">
        <v>0</v>
      </c>
      <c r="T124" s="199">
        <f>S124*H124</f>
        <v>0</v>
      </c>
      <c r="AR124" s="21" t="s">
        <v>382</v>
      </c>
      <c r="AT124" s="21" t="s">
        <v>190</v>
      </c>
      <c r="AU124" s="21" t="s">
        <v>82</v>
      </c>
      <c r="AY124" s="21" t="s">
        <v>123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21" t="s">
        <v>80</v>
      </c>
      <c r="BK124" s="200">
        <f>ROUND(I124*H124,2)</f>
        <v>0</v>
      </c>
      <c r="BL124" s="21" t="s">
        <v>382</v>
      </c>
      <c r="BM124" s="21" t="s">
        <v>418</v>
      </c>
    </row>
    <row r="125" spans="2:65" s="1" customFormat="1" ht="12">
      <c r="B125" s="38"/>
      <c r="C125" s="60"/>
      <c r="D125" s="201" t="s">
        <v>132</v>
      </c>
      <c r="E125" s="60"/>
      <c r="F125" s="202" t="s">
        <v>417</v>
      </c>
      <c r="G125" s="60"/>
      <c r="H125" s="60"/>
      <c r="I125" s="160"/>
      <c r="J125" s="60"/>
      <c r="K125" s="60"/>
      <c r="L125" s="58"/>
      <c r="M125" s="203"/>
      <c r="N125" s="39"/>
      <c r="O125" s="39"/>
      <c r="P125" s="39"/>
      <c r="Q125" s="39"/>
      <c r="R125" s="39"/>
      <c r="S125" s="39"/>
      <c r="T125" s="75"/>
      <c r="AT125" s="21" t="s">
        <v>132</v>
      </c>
      <c r="AU125" s="21" t="s">
        <v>82</v>
      </c>
    </row>
    <row r="126" spans="2:65" s="11" customFormat="1" ht="12">
      <c r="B126" s="205"/>
      <c r="C126" s="206"/>
      <c r="D126" s="201" t="s">
        <v>154</v>
      </c>
      <c r="E126" s="207" t="s">
        <v>21</v>
      </c>
      <c r="F126" s="208" t="s">
        <v>419</v>
      </c>
      <c r="G126" s="206"/>
      <c r="H126" s="209">
        <v>95.48</v>
      </c>
      <c r="I126" s="210"/>
      <c r="J126" s="206"/>
      <c r="K126" s="206"/>
      <c r="L126" s="211"/>
      <c r="M126" s="212"/>
      <c r="N126" s="213"/>
      <c r="O126" s="213"/>
      <c r="P126" s="213"/>
      <c r="Q126" s="213"/>
      <c r="R126" s="213"/>
      <c r="S126" s="213"/>
      <c r="T126" s="214"/>
      <c r="AT126" s="215" t="s">
        <v>154</v>
      </c>
      <c r="AU126" s="215" t="s">
        <v>82</v>
      </c>
      <c r="AV126" s="11" t="s">
        <v>82</v>
      </c>
      <c r="AW126" s="11" t="s">
        <v>35</v>
      </c>
      <c r="AX126" s="11" t="s">
        <v>80</v>
      </c>
      <c r="AY126" s="215" t="s">
        <v>123</v>
      </c>
    </row>
    <row r="127" spans="2:65" s="11" customFormat="1" ht="12">
      <c r="B127" s="205"/>
      <c r="C127" s="206"/>
      <c r="D127" s="201" t="s">
        <v>154</v>
      </c>
      <c r="E127" s="206"/>
      <c r="F127" s="208" t="s">
        <v>420</v>
      </c>
      <c r="G127" s="206"/>
      <c r="H127" s="209">
        <v>98.343999999999994</v>
      </c>
      <c r="I127" s="210"/>
      <c r="J127" s="206"/>
      <c r="K127" s="206"/>
      <c r="L127" s="211"/>
      <c r="M127" s="212"/>
      <c r="N127" s="213"/>
      <c r="O127" s="213"/>
      <c r="P127" s="213"/>
      <c r="Q127" s="213"/>
      <c r="R127" s="213"/>
      <c r="S127" s="213"/>
      <c r="T127" s="214"/>
      <c r="AT127" s="215" t="s">
        <v>154</v>
      </c>
      <c r="AU127" s="215" t="s">
        <v>82</v>
      </c>
      <c r="AV127" s="11" t="s">
        <v>82</v>
      </c>
      <c r="AW127" s="11" t="s">
        <v>6</v>
      </c>
      <c r="AX127" s="11" t="s">
        <v>80</v>
      </c>
      <c r="AY127" s="215" t="s">
        <v>123</v>
      </c>
    </row>
    <row r="128" spans="2:65" s="1" customFormat="1" ht="14.4" customHeight="1">
      <c r="B128" s="38"/>
      <c r="C128" s="189" t="s">
        <v>235</v>
      </c>
      <c r="D128" s="189" t="s">
        <v>125</v>
      </c>
      <c r="E128" s="190" t="s">
        <v>421</v>
      </c>
      <c r="F128" s="191" t="s">
        <v>422</v>
      </c>
      <c r="G128" s="192" t="s">
        <v>138</v>
      </c>
      <c r="H128" s="193">
        <v>4</v>
      </c>
      <c r="I128" s="194"/>
      <c r="J128" s="195">
        <f>ROUND(I128*H128,2)</f>
        <v>0</v>
      </c>
      <c r="K128" s="191" t="s">
        <v>129</v>
      </c>
      <c r="L128" s="58"/>
      <c r="M128" s="196" t="s">
        <v>21</v>
      </c>
      <c r="N128" s="197" t="s">
        <v>43</v>
      </c>
      <c r="O128" s="39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AR128" s="21" t="s">
        <v>377</v>
      </c>
      <c r="AT128" s="21" t="s">
        <v>125</v>
      </c>
      <c r="AU128" s="21" t="s">
        <v>82</v>
      </c>
      <c r="AY128" s="21" t="s">
        <v>123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21" t="s">
        <v>80</v>
      </c>
      <c r="BK128" s="200">
        <f>ROUND(I128*H128,2)</f>
        <v>0</v>
      </c>
      <c r="BL128" s="21" t="s">
        <v>377</v>
      </c>
      <c r="BM128" s="21" t="s">
        <v>423</v>
      </c>
    </row>
    <row r="129" spans="2:65" s="1" customFormat="1" ht="12">
      <c r="B129" s="38"/>
      <c r="C129" s="60"/>
      <c r="D129" s="201" t="s">
        <v>132</v>
      </c>
      <c r="E129" s="60"/>
      <c r="F129" s="202" t="s">
        <v>424</v>
      </c>
      <c r="G129" s="60"/>
      <c r="H129" s="60"/>
      <c r="I129" s="160"/>
      <c r="J129" s="60"/>
      <c r="K129" s="60"/>
      <c r="L129" s="58"/>
      <c r="M129" s="203"/>
      <c r="N129" s="39"/>
      <c r="O129" s="39"/>
      <c r="P129" s="39"/>
      <c r="Q129" s="39"/>
      <c r="R129" s="39"/>
      <c r="S129" s="39"/>
      <c r="T129" s="75"/>
      <c r="AT129" s="21" t="s">
        <v>132</v>
      </c>
      <c r="AU129" s="21" t="s">
        <v>82</v>
      </c>
    </row>
    <row r="130" spans="2:65" s="1" customFormat="1" ht="14.4" customHeight="1">
      <c r="B130" s="38"/>
      <c r="C130" s="216" t="s">
        <v>240</v>
      </c>
      <c r="D130" s="216" t="s">
        <v>190</v>
      </c>
      <c r="E130" s="217" t="s">
        <v>425</v>
      </c>
      <c r="F130" s="218" t="s">
        <v>426</v>
      </c>
      <c r="G130" s="219" t="s">
        <v>138</v>
      </c>
      <c r="H130" s="220">
        <v>4</v>
      </c>
      <c r="I130" s="221"/>
      <c r="J130" s="222">
        <f>ROUND(I130*H130,2)</f>
        <v>0</v>
      </c>
      <c r="K130" s="218" t="s">
        <v>129</v>
      </c>
      <c r="L130" s="223"/>
      <c r="M130" s="224" t="s">
        <v>21</v>
      </c>
      <c r="N130" s="225" t="s">
        <v>43</v>
      </c>
      <c r="O130" s="39"/>
      <c r="P130" s="198">
        <f>O130*H130</f>
        <v>0</v>
      </c>
      <c r="Q130" s="198">
        <v>2.5999999999999998E-4</v>
      </c>
      <c r="R130" s="198">
        <f>Q130*H130</f>
        <v>1.0399999999999999E-3</v>
      </c>
      <c r="S130" s="198">
        <v>0</v>
      </c>
      <c r="T130" s="199">
        <f>S130*H130</f>
        <v>0</v>
      </c>
      <c r="AR130" s="21" t="s">
        <v>382</v>
      </c>
      <c r="AT130" s="21" t="s">
        <v>190</v>
      </c>
      <c r="AU130" s="21" t="s">
        <v>82</v>
      </c>
      <c r="AY130" s="21" t="s">
        <v>123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21" t="s">
        <v>80</v>
      </c>
      <c r="BK130" s="200">
        <f>ROUND(I130*H130,2)</f>
        <v>0</v>
      </c>
      <c r="BL130" s="21" t="s">
        <v>382</v>
      </c>
      <c r="BM130" s="21" t="s">
        <v>427</v>
      </c>
    </row>
    <row r="131" spans="2:65" s="1" customFormat="1" ht="12">
      <c r="B131" s="38"/>
      <c r="C131" s="60"/>
      <c r="D131" s="201" t="s">
        <v>132</v>
      </c>
      <c r="E131" s="60"/>
      <c r="F131" s="202" t="s">
        <v>426</v>
      </c>
      <c r="G131" s="60"/>
      <c r="H131" s="60"/>
      <c r="I131" s="160"/>
      <c r="J131" s="60"/>
      <c r="K131" s="60"/>
      <c r="L131" s="58"/>
      <c r="M131" s="203"/>
      <c r="N131" s="39"/>
      <c r="O131" s="39"/>
      <c r="P131" s="39"/>
      <c r="Q131" s="39"/>
      <c r="R131" s="39"/>
      <c r="S131" s="39"/>
      <c r="T131" s="75"/>
      <c r="AT131" s="21" t="s">
        <v>132</v>
      </c>
      <c r="AU131" s="21" t="s">
        <v>82</v>
      </c>
    </row>
    <row r="132" spans="2:65" s="1" customFormat="1" ht="14.4" customHeight="1">
      <c r="B132" s="38"/>
      <c r="C132" s="189" t="s">
        <v>246</v>
      </c>
      <c r="D132" s="189" t="s">
        <v>125</v>
      </c>
      <c r="E132" s="190" t="s">
        <v>428</v>
      </c>
      <c r="F132" s="191" t="s">
        <v>429</v>
      </c>
      <c r="G132" s="192" t="s">
        <v>138</v>
      </c>
      <c r="H132" s="193">
        <v>2</v>
      </c>
      <c r="I132" s="194"/>
      <c r="J132" s="195">
        <f>ROUND(I132*H132,2)</f>
        <v>0</v>
      </c>
      <c r="K132" s="191" t="s">
        <v>129</v>
      </c>
      <c r="L132" s="58"/>
      <c r="M132" s="196" t="s">
        <v>21</v>
      </c>
      <c r="N132" s="197" t="s">
        <v>43</v>
      </c>
      <c r="O132" s="39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AR132" s="21" t="s">
        <v>377</v>
      </c>
      <c r="AT132" s="21" t="s">
        <v>125</v>
      </c>
      <c r="AU132" s="21" t="s">
        <v>82</v>
      </c>
      <c r="AY132" s="21" t="s">
        <v>123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21" t="s">
        <v>80</v>
      </c>
      <c r="BK132" s="200">
        <f>ROUND(I132*H132,2)</f>
        <v>0</v>
      </c>
      <c r="BL132" s="21" t="s">
        <v>377</v>
      </c>
      <c r="BM132" s="21" t="s">
        <v>430</v>
      </c>
    </row>
    <row r="133" spans="2:65" s="1" customFormat="1" ht="12">
      <c r="B133" s="38"/>
      <c r="C133" s="60"/>
      <c r="D133" s="201" t="s">
        <v>132</v>
      </c>
      <c r="E133" s="60"/>
      <c r="F133" s="202" t="s">
        <v>431</v>
      </c>
      <c r="G133" s="60"/>
      <c r="H133" s="60"/>
      <c r="I133" s="160"/>
      <c r="J133" s="60"/>
      <c r="K133" s="60"/>
      <c r="L133" s="58"/>
      <c r="M133" s="203"/>
      <c r="N133" s="39"/>
      <c r="O133" s="39"/>
      <c r="P133" s="39"/>
      <c r="Q133" s="39"/>
      <c r="R133" s="39"/>
      <c r="S133" s="39"/>
      <c r="T133" s="75"/>
      <c r="AT133" s="21" t="s">
        <v>132</v>
      </c>
      <c r="AU133" s="21" t="s">
        <v>82</v>
      </c>
    </row>
    <row r="134" spans="2:65" s="1" customFormat="1" ht="22.8" customHeight="1">
      <c r="B134" s="38"/>
      <c r="C134" s="216" t="s">
        <v>9</v>
      </c>
      <c r="D134" s="216" t="s">
        <v>190</v>
      </c>
      <c r="E134" s="217" t="s">
        <v>432</v>
      </c>
      <c r="F134" s="218" t="s">
        <v>433</v>
      </c>
      <c r="G134" s="219" t="s">
        <v>138</v>
      </c>
      <c r="H134" s="220">
        <v>2</v>
      </c>
      <c r="I134" s="221"/>
      <c r="J134" s="222">
        <f>ROUND(I134*H134,2)</f>
        <v>0</v>
      </c>
      <c r="K134" s="218" t="s">
        <v>129</v>
      </c>
      <c r="L134" s="223"/>
      <c r="M134" s="224" t="s">
        <v>21</v>
      </c>
      <c r="N134" s="225" t="s">
        <v>43</v>
      </c>
      <c r="O134" s="39"/>
      <c r="P134" s="198">
        <f>O134*H134</f>
        <v>0</v>
      </c>
      <c r="Q134" s="198">
        <v>6.9999999999999999E-4</v>
      </c>
      <c r="R134" s="198">
        <f>Q134*H134</f>
        <v>1.4E-3</v>
      </c>
      <c r="S134" s="198">
        <v>0</v>
      </c>
      <c r="T134" s="199">
        <f>S134*H134</f>
        <v>0</v>
      </c>
      <c r="AR134" s="21" t="s">
        <v>382</v>
      </c>
      <c r="AT134" s="21" t="s">
        <v>190</v>
      </c>
      <c r="AU134" s="21" t="s">
        <v>82</v>
      </c>
      <c r="AY134" s="21" t="s">
        <v>123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21" t="s">
        <v>80</v>
      </c>
      <c r="BK134" s="200">
        <f>ROUND(I134*H134,2)</f>
        <v>0</v>
      </c>
      <c r="BL134" s="21" t="s">
        <v>382</v>
      </c>
      <c r="BM134" s="21" t="s">
        <v>434</v>
      </c>
    </row>
    <row r="135" spans="2:65" s="1" customFormat="1" ht="24">
      <c r="B135" s="38"/>
      <c r="C135" s="60"/>
      <c r="D135" s="201" t="s">
        <v>132</v>
      </c>
      <c r="E135" s="60"/>
      <c r="F135" s="202" t="s">
        <v>433</v>
      </c>
      <c r="G135" s="60"/>
      <c r="H135" s="60"/>
      <c r="I135" s="160"/>
      <c r="J135" s="60"/>
      <c r="K135" s="60"/>
      <c r="L135" s="58"/>
      <c r="M135" s="203"/>
      <c r="N135" s="39"/>
      <c r="O135" s="39"/>
      <c r="P135" s="39"/>
      <c r="Q135" s="39"/>
      <c r="R135" s="39"/>
      <c r="S135" s="39"/>
      <c r="T135" s="75"/>
      <c r="AT135" s="21" t="s">
        <v>132</v>
      </c>
      <c r="AU135" s="21" t="s">
        <v>82</v>
      </c>
    </row>
    <row r="136" spans="2:65" s="1" customFormat="1" ht="22.8" customHeight="1">
      <c r="B136" s="38"/>
      <c r="C136" s="189" t="s">
        <v>256</v>
      </c>
      <c r="D136" s="189" t="s">
        <v>125</v>
      </c>
      <c r="E136" s="190" t="s">
        <v>435</v>
      </c>
      <c r="F136" s="191" t="s">
        <v>436</v>
      </c>
      <c r="G136" s="192" t="s">
        <v>138</v>
      </c>
      <c r="H136" s="193">
        <v>1</v>
      </c>
      <c r="I136" s="194"/>
      <c r="J136" s="195">
        <f>ROUND(I136*H136,2)</f>
        <v>0</v>
      </c>
      <c r="K136" s="191" t="s">
        <v>129</v>
      </c>
      <c r="L136" s="58"/>
      <c r="M136" s="196" t="s">
        <v>21</v>
      </c>
      <c r="N136" s="197" t="s">
        <v>43</v>
      </c>
      <c r="O136" s="39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AR136" s="21" t="s">
        <v>377</v>
      </c>
      <c r="AT136" s="21" t="s">
        <v>125</v>
      </c>
      <c r="AU136" s="21" t="s">
        <v>82</v>
      </c>
      <c r="AY136" s="21" t="s">
        <v>123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21" t="s">
        <v>80</v>
      </c>
      <c r="BK136" s="200">
        <f>ROUND(I136*H136,2)</f>
        <v>0</v>
      </c>
      <c r="BL136" s="21" t="s">
        <v>377</v>
      </c>
      <c r="BM136" s="21" t="s">
        <v>437</v>
      </c>
    </row>
    <row r="137" spans="2:65" s="1" customFormat="1" ht="36">
      <c r="B137" s="38"/>
      <c r="C137" s="60"/>
      <c r="D137" s="201" t="s">
        <v>132</v>
      </c>
      <c r="E137" s="60"/>
      <c r="F137" s="202" t="s">
        <v>438</v>
      </c>
      <c r="G137" s="60"/>
      <c r="H137" s="60"/>
      <c r="I137" s="160"/>
      <c r="J137" s="60"/>
      <c r="K137" s="60"/>
      <c r="L137" s="58"/>
      <c r="M137" s="203"/>
      <c r="N137" s="39"/>
      <c r="O137" s="39"/>
      <c r="P137" s="39"/>
      <c r="Q137" s="39"/>
      <c r="R137" s="39"/>
      <c r="S137" s="39"/>
      <c r="T137" s="75"/>
      <c r="AT137" s="21" t="s">
        <v>132</v>
      </c>
      <c r="AU137" s="21" t="s">
        <v>82</v>
      </c>
    </row>
    <row r="138" spans="2:65" s="1" customFormat="1" ht="36">
      <c r="B138" s="38"/>
      <c r="C138" s="60"/>
      <c r="D138" s="201" t="s">
        <v>134</v>
      </c>
      <c r="E138" s="60"/>
      <c r="F138" s="204" t="s">
        <v>439</v>
      </c>
      <c r="G138" s="60"/>
      <c r="H138" s="60"/>
      <c r="I138" s="160"/>
      <c r="J138" s="60"/>
      <c r="K138" s="60"/>
      <c r="L138" s="58"/>
      <c r="M138" s="203"/>
      <c r="N138" s="39"/>
      <c r="O138" s="39"/>
      <c r="P138" s="39"/>
      <c r="Q138" s="39"/>
      <c r="R138" s="39"/>
      <c r="S138" s="39"/>
      <c r="T138" s="75"/>
      <c r="AT138" s="21" t="s">
        <v>134</v>
      </c>
      <c r="AU138" s="21" t="s">
        <v>82</v>
      </c>
    </row>
    <row r="139" spans="2:65" s="1" customFormat="1" ht="22.8" customHeight="1">
      <c r="B139" s="38"/>
      <c r="C139" s="189" t="s">
        <v>262</v>
      </c>
      <c r="D139" s="189" t="s">
        <v>125</v>
      </c>
      <c r="E139" s="190" t="s">
        <v>440</v>
      </c>
      <c r="F139" s="191" t="s">
        <v>441</v>
      </c>
      <c r="G139" s="192" t="s">
        <v>145</v>
      </c>
      <c r="H139" s="193">
        <v>32</v>
      </c>
      <c r="I139" s="194"/>
      <c r="J139" s="195">
        <f>ROUND(I139*H139,2)</f>
        <v>0</v>
      </c>
      <c r="K139" s="191" t="s">
        <v>129</v>
      </c>
      <c r="L139" s="58"/>
      <c r="M139" s="196" t="s">
        <v>21</v>
      </c>
      <c r="N139" s="197" t="s">
        <v>43</v>
      </c>
      <c r="O139" s="39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AR139" s="21" t="s">
        <v>377</v>
      </c>
      <c r="AT139" s="21" t="s">
        <v>125</v>
      </c>
      <c r="AU139" s="21" t="s">
        <v>82</v>
      </c>
      <c r="AY139" s="21" t="s">
        <v>123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21" t="s">
        <v>80</v>
      </c>
      <c r="BK139" s="200">
        <f>ROUND(I139*H139,2)</f>
        <v>0</v>
      </c>
      <c r="BL139" s="21" t="s">
        <v>377</v>
      </c>
      <c r="BM139" s="21" t="s">
        <v>442</v>
      </c>
    </row>
    <row r="140" spans="2:65" s="1" customFormat="1" ht="36">
      <c r="B140" s="38"/>
      <c r="C140" s="60"/>
      <c r="D140" s="201" t="s">
        <v>132</v>
      </c>
      <c r="E140" s="60"/>
      <c r="F140" s="202" t="s">
        <v>443</v>
      </c>
      <c r="G140" s="60"/>
      <c r="H140" s="60"/>
      <c r="I140" s="160"/>
      <c r="J140" s="60"/>
      <c r="K140" s="60"/>
      <c r="L140" s="58"/>
      <c r="M140" s="203"/>
      <c r="N140" s="39"/>
      <c r="O140" s="39"/>
      <c r="P140" s="39"/>
      <c r="Q140" s="39"/>
      <c r="R140" s="39"/>
      <c r="S140" s="39"/>
      <c r="T140" s="75"/>
      <c r="AT140" s="21" t="s">
        <v>132</v>
      </c>
      <c r="AU140" s="21" t="s">
        <v>82</v>
      </c>
    </row>
    <row r="141" spans="2:65" s="1" customFormat="1" ht="14.4" customHeight="1">
      <c r="B141" s="38"/>
      <c r="C141" s="216" t="s">
        <v>268</v>
      </c>
      <c r="D141" s="216" t="s">
        <v>190</v>
      </c>
      <c r="E141" s="217" t="s">
        <v>444</v>
      </c>
      <c r="F141" s="218" t="s">
        <v>445</v>
      </c>
      <c r="G141" s="219" t="s">
        <v>145</v>
      </c>
      <c r="H141" s="220">
        <v>36.799999999999997</v>
      </c>
      <c r="I141" s="221"/>
      <c r="J141" s="222">
        <f>ROUND(I141*H141,2)</f>
        <v>0</v>
      </c>
      <c r="K141" s="218" t="s">
        <v>129</v>
      </c>
      <c r="L141" s="223"/>
      <c r="M141" s="224" t="s">
        <v>21</v>
      </c>
      <c r="N141" s="225" t="s">
        <v>43</v>
      </c>
      <c r="O141" s="39"/>
      <c r="P141" s="198">
        <f>O141*H141</f>
        <v>0</v>
      </c>
      <c r="Q141" s="198">
        <v>1.2E-4</v>
      </c>
      <c r="R141" s="198">
        <f>Q141*H141</f>
        <v>4.4159999999999998E-3</v>
      </c>
      <c r="S141" s="198">
        <v>0</v>
      </c>
      <c r="T141" s="199">
        <f>S141*H141</f>
        <v>0</v>
      </c>
      <c r="AR141" s="21" t="s">
        <v>382</v>
      </c>
      <c r="AT141" s="21" t="s">
        <v>190</v>
      </c>
      <c r="AU141" s="21" t="s">
        <v>82</v>
      </c>
      <c r="AY141" s="21" t="s">
        <v>123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21" t="s">
        <v>80</v>
      </c>
      <c r="BK141" s="200">
        <f>ROUND(I141*H141,2)</f>
        <v>0</v>
      </c>
      <c r="BL141" s="21" t="s">
        <v>382</v>
      </c>
      <c r="BM141" s="21" t="s">
        <v>446</v>
      </c>
    </row>
    <row r="142" spans="2:65" s="1" customFormat="1" ht="12">
      <c r="B142" s="38"/>
      <c r="C142" s="60"/>
      <c r="D142" s="201" t="s">
        <v>132</v>
      </c>
      <c r="E142" s="60"/>
      <c r="F142" s="202" t="s">
        <v>445</v>
      </c>
      <c r="G142" s="60"/>
      <c r="H142" s="60"/>
      <c r="I142" s="160"/>
      <c r="J142" s="60"/>
      <c r="K142" s="60"/>
      <c r="L142" s="58"/>
      <c r="M142" s="203"/>
      <c r="N142" s="39"/>
      <c r="O142" s="39"/>
      <c r="P142" s="39"/>
      <c r="Q142" s="39"/>
      <c r="R142" s="39"/>
      <c r="S142" s="39"/>
      <c r="T142" s="75"/>
      <c r="AT142" s="21" t="s">
        <v>132</v>
      </c>
      <c r="AU142" s="21" t="s">
        <v>82</v>
      </c>
    </row>
    <row r="143" spans="2:65" s="11" customFormat="1" ht="12">
      <c r="B143" s="205"/>
      <c r="C143" s="206"/>
      <c r="D143" s="201" t="s">
        <v>154</v>
      </c>
      <c r="E143" s="206"/>
      <c r="F143" s="208" t="s">
        <v>447</v>
      </c>
      <c r="G143" s="206"/>
      <c r="H143" s="209">
        <v>36.799999999999997</v>
      </c>
      <c r="I143" s="210"/>
      <c r="J143" s="206"/>
      <c r="K143" s="206"/>
      <c r="L143" s="211"/>
      <c r="M143" s="212"/>
      <c r="N143" s="213"/>
      <c r="O143" s="213"/>
      <c r="P143" s="213"/>
      <c r="Q143" s="213"/>
      <c r="R143" s="213"/>
      <c r="S143" s="213"/>
      <c r="T143" s="214"/>
      <c r="AT143" s="215" t="s">
        <v>154</v>
      </c>
      <c r="AU143" s="215" t="s">
        <v>82</v>
      </c>
      <c r="AV143" s="11" t="s">
        <v>82</v>
      </c>
      <c r="AW143" s="11" t="s">
        <v>6</v>
      </c>
      <c r="AX143" s="11" t="s">
        <v>80</v>
      </c>
      <c r="AY143" s="215" t="s">
        <v>123</v>
      </c>
    </row>
    <row r="144" spans="2:65" s="1" customFormat="1" ht="22.8" customHeight="1">
      <c r="B144" s="38"/>
      <c r="C144" s="216" t="s">
        <v>274</v>
      </c>
      <c r="D144" s="216" t="s">
        <v>190</v>
      </c>
      <c r="E144" s="217" t="s">
        <v>448</v>
      </c>
      <c r="F144" s="218" t="s">
        <v>449</v>
      </c>
      <c r="G144" s="219" t="s">
        <v>450</v>
      </c>
      <c r="H144" s="220">
        <v>1</v>
      </c>
      <c r="I144" s="221"/>
      <c r="J144" s="222">
        <f>ROUND(I144*H144,2)</f>
        <v>0</v>
      </c>
      <c r="K144" s="218" t="s">
        <v>21</v>
      </c>
      <c r="L144" s="223"/>
      <c r="M144" s="224" t="s">
        <v>21</v>
      </c>
      <c r="N144" s="225" t="s">
        <v>43</v>
      </c>
      <c r="O144" s="39"/>
      <c r="P144" s="198">
        <f>O144*H144</f>
        <v>0</v>
      </c>
      <c r="Q144" s="198">
        <v>0</v>
      </c>
      <c r="R144" s="198">
        <f>Q144*H144</f>
        <v>0</v>
      </c>
      <c r="S144" s="198">
        <v>0</v>
      </c>
      <c r="T144" s="199">
        <f>S144*H144</f>
        <v>0</v>
      </c>
      <c r="AR144" s="21" t="s">
        <v>382</v>
      </c>
      <c r="AT144" s="21" t="s">
        <v>190</v>
      </c>
      <c r="AU144" s="21" t="s">
        <v>82</v>
      </c>
      <c r="AY144" s="21" t="s">
        <v>123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21" t="s">
        <v>80</v>
      </c>
      <c r="BK144" s="200">
        <f>ROUND(I144*H144,2)</f>
        <v>0</v>
      </c>
      <c r="BL144" s="21" t="s">
        <v>382</v>
      </c>
      <c r="BM144" s="21" t="s">
        <v>451</v>
      </c>
    </row>
    <row r="145" spans="2:65" s="1" customFormat="1" ht="24">
      <c r="B145" s="38"/>
      <c r="C145" s="60"/>
      <c r="D145" s="201" t="s">
        <v>132</v>
      </c>
      <c r="E145" s="60"/>
      <c r="F145" s="202" t="s">
        <v>449</v>
      </c>
      <c r="G145" s="60"/>
      <c r="H145" s="60"/>
      <c r="I145" s="160"/>
      <c r="J145" s="60"/>
      <c r="K145" s="60"/>
      <c r="L145" s="58"/>
      <c r="M145" s="203"/>
      <c r="N145" s="39"/>
      <c r="O145" s="39"/>
      <c r="P145" s="39"/>
      <c r="Q145" s="39"/>
      <c r="R145" s="39"/>
      <c r="S145" s="39"/>
      <c r="T145" s="75"/>
      <c r="AT145" s="21" t="s">
        <v>132</v>
      </c>
      <c r="AU145" s="21" t="s">
        <v>82</v>
      </c>
    </row>
    <row r="146" spans="2:65" s="1" customFormat="1" ht="22.8" customHeight="1">
      <c r="B146" s="38"/>
      <c r="C146" s="189" t="s">
        <v>278</v>
      </c>
      <c r="D146" s="189" t="s">
        <v>125</v>
      </c>
      <c r="E146" s="190" t="s">
        <v>452</v>
      </c>
      <c r="F146" s="191" t="s">
        <v>453</v>
      </c>
      <c r="G146" s="192" t="s">
        <v>145</v>
      </c>
      <c r="H146" s="193">
        <v>168</v>
      </c>
      <c r="I146" s="194"/>
      <c r="J146" s="195">
        <f>ROUND(I146*H146,2)</f>
        <v>0</v>
      </c>
      <c r="K146" s="191" t="s">
        <v>129</v>
      </c>
      <c r="L146" s="58"/>
      <c r="M146" s="196" t="s">
        <v>21</v>
      </c>
      <c r="N146" s="197" t="s">
        <v>43</v>
      </c>
      <c r="O146" s="39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AR146" s="21" t="s">
        <v>377</v>
      </c>
      <c r="AT146" s="21" t="s">
        <v>125</v>
      </c>
      <c r="AU146" s="21" t="s">
        <v>82</v>
      </c>
      <c r="AY146" s="21" t="s">
        <v>123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21" t="s">
        <v>80</v>
      </c>
      <c r="BK146" s="200">
        <f>ROUND(I146*H146,2)</f>
        <v>0</v>
      </c>
      <c r="BL146" s="21" t="s">
        <v>377</v>
      </c>
      <c r="BM146" s="21" t="s">
        <v>454</v>
      </c>
    </row>
    <row r="147" spans="2:65" s="1" customFormat="1" ht="36">
      <c r="B147" s="38"/>
      <c r="C147" s="60"/>
      <c r="D147" s="201" t="s">
        <v>132</v>
      </c>
      <c r="E147" s="60"/>
      <c r="F147" s="202" t="s">
        <v>455</v>
      </c>
      <c r="G147" s="60"/>
      <c r="H147" s="60"/>
      <c r="I147" s="160"/>
      <c r="J147" s="60"/>
      <c r="K147" s="60"/>
      <c r="L147" s="58"/>
      <c r="M147" s="203"/>
      <c r="N147" s="39"/>
      <c r="O147" s="39"/>
      <c r="P147" s="39"/>
      <c r="Q147" s="39"/>
      <c r="R147" s="39"/>
      <c r="S147" s="39"/>
      <c r="T147" s="75"/>
      <c r="AT147" s="21" t="s">
        <v>132</v>
      </c>
      <c r="AU147" s="21" t="s">
        <v>82</v>
      </c>
    </row>
    <row r="148" spans="2:65" s="1" customFormat="1" ht="14.4" customHeight="1">
      <c r="B148" s="38"/>
      <c r="C148" s="216" t="s">
        <v>284</v>
      </c>
      <c r="D148" s="216" t="s">
        <v>190</v>
      </c>
      <c r="E148" s="217" t="s">
        <v>456</v>
      </c>
      <c r="F148" s="218" t="s">
        <v>457</v>
      </c>
      <c r="G148" s="219" t="s">
        <v>145</v>
      </c>
      <c r="H148" s="220">
        <v>193.2</v>
      </c>
      <c r="I148" s="221"/>
      <c r="J148" s="222">
        <f>ROUND(I148*H148,2)</f>
        <v>0</v>
      </c>
      <c r="K148" s="218" t="s">
        <v>129</v>
      </c>
      <c r="L148" s="223"/>
      <c r="M148" s="224" t="s">
        <v>21</v>
      </c>
      <c r="N148" s="225" t="s">
        <v>43</v>
      </c>
      <c r="O148" s="39"/>
      <c r="P148" s="198">
        <f>O148*H148</f>
        <v>0</v>
      </c>
      <c r="Q148" s="198">
        <v>8.9999999999999998E-4</v>
      </c>
      <c r="R148" s="198">
        <f>Q148*H148</f>
        <v>0.17387999999999998</v>
      </c>
      <c r="S148" s="198">
        <v>0</v>
      </c>
      <c r="T148" s="199">
        <f>S148*H148</f>
        <v>0</v>
      </c>
      <c r="AR148" s="21" t="s">
        <v>382</v>
      </c>
      <c r="AT148" s="21" t="s">
        <v>190</v>
      </c>
      <c r="AU148" s="21" t="s">
        <v>82</v>
      </c>
      <c r="AY148" s="21" t="s">
        <v>123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21" t="s">
        <v>80</v>
      </c>
      <c r="BK148" s="200">
        <f>ROUND(I148*H148,2)</f>
        <v>0</v>
      </c>
      <c r="BL148" s="21" t="s">
        <v>382</v>
      </c>
      <c r="BM148" s="21" t="s">
        <v>458</v>
      </c>
    </row>
    <row r="149" spans="2:65" s="1" customFormat="1" ht="12">
      <c r="B149" s="38"/>
      <c r="C149" s="60"/>
      <c r="D149" s="201" t="s">
        <v>132</v>
      </c>
      <c r="E149" s="60"/>
      <c r="F149" s="202" t="s">
        <v>457</v>
      </c>
      <c r="G149" s="60"/>
      <c r="H149" s="60"/>
      <c r="I149" s="160"/>
      <c r="J149" s="60"/>
      <c r="K149" s="60"/>
      <c r="L149" s="58"/>
      <c r="M149" s="203"/>
      <c r="N149" s="39"/>
      <c r="O149" s="39"/>
      <c r="P149" s="39"/>
      <c r="Q149" s="39"/>
      <c r="R149" s="39"/>
      <c r="S149" s="39"/>
      <c r="T149" s="75"/>
      <c r="AT149" s="21" t="s">
        <v>132</v>
      </c>
      <c r="AU149" s="21" t="s">
        <v>82</v>
      </c>
    </row>
    <row r="150" spans="2:65" s="11" customFormat="1" ht="12">
      <c r="B150" s="205"/>
      <c r="C150" s="206"/>
      <c r="D150" s="201" t="s">
        <v>154</v>
      </c>
      <c r="E150" s="206"/>
      <c r="F150" s="208" t="s">
        <v>459</v>
      </c>
      <c r="G150" s="206"/>
      <c r="H150" s="209">
        <v>193.2</v>
      </c>
      <c r="I150" s="210"/>
      <c r="J150" s="206"/>
      <c r="K150" s="206"/>
      <c r="L150" s="211"/>
      <c r="M150" s="212"/>
      <c r="N150" s="213"/>
      <c r="O150" s="213"/>
      <c r="P150" s="213"/>
      <c r="Q150" s="213"/>
      <c r="R150" s="213"/>
      <c r="S150" s="213"/>
      <c r="T150" s="214"/>
      <c r="AT150" s="215" t="s">
        <v>154</v>
      </c>
      <c r="AU150" s="215" t="s">
        <v>82</v>
      </c>
      <c r="AV150" s="11" t="s">
        <v>82</v>
      </c>
      <c r="AW150" s="11" t="s">
        <v>6</v>
      </c>
      <c r="AX150" s="11" t="s">
        <v>80</v>
      </c>
      <c r="AY150" s="215" t="s">
        <v>123</v>
      </c>
    </row>
    <row r="151" spans="2:65" s="10" customFormat="1" ht="29.85" customHeight="1">
      <c r="B151" s="173"/>
      <c r="C151" s="174"/>
      <c r="D151" s="175" t="s">
        <v>71</v>
      </c>
      <c r="E151" s="187" t="s">
        <v>460</v>
      </c>
      <c r="F151" s="187" t="s">
        <v>461</v>
      </c>
      <c r="G151" s="174"/>
      <c r="H151" s="174"/>
      <c r="I151" s="177"/>
      <c r="J151" s="188">
        <f>BK151</f>
        <v>0</v>
      </c>
      <c r="K151" s="174"/>
      <c r="L151" s="179"/>
      <c r="M151" s="180"/>
      <c r="N151" s="181"/>
      <c r="O151" s="181"/>
      <c r="P151" s="182">
        <f>SUM(P152:P158)</f>
        <v>0</v>
      </c>
      <c r="Q151" s="181"/>
      <c r="R151" s="182">
        <f>SUM(R152:R158)</f>
        <v>0</v>
      </c>
      <c r="S151" s="181"/>
      <c r="T151" s="183">
        <f>SUM(T152:T158)</f>
        <v>0</v>
      </c>
      <c r="AR151" s="184" t="s">
        <v>142</v>
      </c>
      <c r="AT151" s="185" t="s">
        <v>71</v>
      </c>
      <c r="AU151" s="185" t="s">
        <v>80</v>
      </c>
      <c r="AY151" s="184" t="s">
        <v>123</v>
      </c>
      <c r="BK151" s="186">
        <f>SUM(BK152:BK158)</f>
        <v>0</v>
      </c>
    </row>
    <row r="152" spans="2:65" s="1" customFormat="1" ht="14.4" customHeight="1">
      <c r="B152" s="38"/>
      <c r="C152" s="189" t="s">
        <v>288</v>
      </c>
      <c r="D152" s="189" t="s">
        <v>125</v>
      </c>
      <c r="E152" s="190" t="s">
        <v>462</v>
      </c>
      <c r="F152" s="191" t="s">
        <v>463</v>
      </c>
      <c r="G152" s="192" t="s">
        <v>138</v>
      </c>
      <c r="H152" s="193">
        <v>14</v>
      </c>
      <c r="I152" s="194"/>
      <c r="J152" s="195">
        <f>ROUND(I152*H152,2)</f>
        <v>0</v>
      </c>
      <c r="K152" s="191" t="s">
        <v>129</v>
      </c>
      <c r="L152" s="58"/>
      <c r="M152" s="196" t="s">
        <v>21</v>
      </c>
      <c r="N152" s="197" t="s">
        <v>43</v>
      </c>
      <c r="O152" s="39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AR152" s="21" t="s">
        <v>377</v>
      </c>
      <c r="AT152" s="21" t="s">
        <v>125</v>
      </c>
      <c r="AU152" s="21" t="s">
        <v>82</v>
      </c>
      <c r="AY152" s="21" t="s">
        <v>123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21" t="s">
        <v>80</v>
      </c>
      <c r="BK152" s="200">
        <f>ROUND(I152*H152,2)</f>
        <v>0</v>
      </c>
      <c r="BL152" s="21" t="s">
        <v>377</v>
      </c>
      <c r="BM152" s="21" t="s">
        <v>464</v>
      </c>
    </row>
    <row r="153" spans="2:65" s="1" customFormat="1" ht="24">
      <c r="B153" s="38"/>
      <c r="C153" s="60"/>
      <c r="D153" s="201" t="s">
        <v>132</v>
      </c>
      <c r="E153" s="60"/>
      <c r="F153" s="202" t="s">
        <v>465</v>
      </c>
      <c r="G153" s="60"/>
      <c r="H153" s="60"/>
      <c r="I153" s="160"/>
      <c r="J153" s="60"/>
      <c r="K153" s="60"/>
      <c r="L153" s="58"/>
      <c r="M153" s="203"/>
      <c r="N153" s="39"/>
      <c r="O153" s="39"/>
      <c r="P153" s="39"/>
      <c r="Q153" s="39"/>
      <c r="R153" s="39"/>
      <c r="S153" s="39"/>
      <c r="T153" s="75"/>
      <c r="AT153" s="21" t="s">
        <v>132</v>
      </c>
      <c r="AU153" s="21" t="s">
        <v>82</v>
      </c>
    </row>
    <row r="154" spans="2:65" s="1" customFormat="1" ht="24">
      <c r="B154" s="38"/>
      <c r="C154" s="60"/>
      <c r="D154" s="201" t="s">
        <v>134</v>
      </c>
      <c r="E154" s="60"/>
      <c r="F154" s="204" t="s">
        <v>466</v>
      </c>
      <c r="G154" s="60"/>
      <c r="H154" s="60"/>
      <c r="I154" s="160"/>
      <c r="J154" s="60"/>
      <c r="K154" s="60"/>
      <c r="L154" s="58"/>
      <c r="M154" s="203"/>
      <c r="N154" s="39"/>
      <c r="O154" s="39"/>
      <c r="P154" s="39"/>
      <c r="Q154" s="39"/>
      <c r="R154" s="39"/>
      <c r="S154" s="39"/>
      <c r="T154" s="75"/>
      <c r="AT154" s="21" t="s">
        <v>134</v>
      </c>
      <c r="AU154" s="21" t="s">
        <v>82</v>
      </c>
    </row>
    <row r="155" spans="2:65" s="1" customFormat="1" ht="14.4" customHeight="1">
      <c r="B155" s="38"/>
      <c r="C155" s="216" t="s">
        <v>294</v>
      </c>
      <c r="D155" s="216" t="s">
        <v>190</v>
      </c>
      <c r="E155" s="217" t="s">
        <v>467</v>
      </c>
      <c r="F155" s="218" t="s">
        <v>468</v>
      </c>
      <c r="G155" s="219" t="s">
        <v>138</v>
      </c>
      <c r="H155" s="220">
        <v>10</v>
      </c>
      <c r="I155" s="221"/>
      <c r="J155" s="222">
        <f>ROUND(I155*H155,2)</f>
        <v>0</v>
      </c>
      <c r="K155" s="218" t="s">
        <v>21</v>
      </c>
      <c r="L155" s="223"/>
      <c r="M155" s="224" t="s">
        <v>21</v>
      </c>
      <c r="N155" s="225" t="s">
        <v>43</v>
      </c>
      <c r="O155" s="39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AR155" s="21" t="s">
        <v>382</v>
      </c>
      <c r="AT155" s="21" t="s">
        <v>190</v>
      </c>
      <c r="AU155" s="21" t="s">
        <v>82</v>
      </c>
      <c r="AY155" s="21" t="s">
        <v>123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21" t="s">
        <v>80</v>
      </c>
      <c r="BK155" s="200">
        <f>ROUND(I155*H155,2)</f>
        <v>0</v>
      </c>
      <c r="BL155" s="21" t="s">
        <v>382</v>
      </c>
      <c r="BM155" s="21" t="s">
        <v>469</v>
      </c>
    </row>
    <row r="156" spans="2:65" s="1" customFormat="1" ht="12">
      <c r="B156" s="38"/>
      <c r="C156" s="60"/>
      <c r="D156" s="201" t="s">
        <v>132</v>
      </c>
      <c r="E156" s="60"/>
      <c r="F156" s="202" t="s">
        <v>470</v>
      </c>
      <c r="G156" s="60"/>
      <c r="H156" s="60"/>
      <c r="I156" s="160"/>
      <c r="J156" s="60"/>
      <c r="K156" s="60"/>
      <c r="L156" s="58"/>
      <c r="M156" s="203"/>
      <c r="N156" s="39"/>
      <c r="O156" s="39"/>
      <c r="P156" s="39"/>
      <c r="Q156" s="39"/>
      <c r="R156" s="39"/>
      <c r="S156" s="39"/>
      <c r="T156" s="75"/>
      <c r="AT156" s="21" t="s">
        <v>132</v>
      </c>
      <c r="AU156" s="21" t="s">
        <v>82</v>
      </c>
    </row>
    <row r="157" spans="2:65" s="1" customFormat="1" ht="14.4" customHeight="1">
      <c r="B157" s="38"/>
      <c r="C157" s="216" t="s">
        <v>298</v>
      </c>
      <c r="D157" s="216" t="s">
        <v>190</v>
      </c>
      <c r="E157" s="217" t="s">
        <v>471</v>
      </c>
      <c r="F157" s="218" t="s">
        <v>472</v>
      </c>
      <c r="G157" s="219" t="s">
        <v>138</v>
      </c>
      <c r="H157" s="220">
        <v>4</v>
      </c>
      <c r="I157" s="221"/>
      <c r="J157" s="222">
        <f>ROUND(I157*H157,2)</f>
        <v>0</v>
      </c>
      <c r="K157" s="218" t="s">
        <v>129</v>
      </c>
      <c r="L157" s="223"/>
      <c r="M157" s="224" t="s">
        <v>21</v>
      </c>
      <c r="N157" s="225" t="s">
        <v>43</v>
      </c>
      <c r="O157" s="39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AR157" s="21" t="s">
        <v>382</v>
      </c>
      <c r="AT157" s="21" t="s">
        <v>190</v>
      </c>
      <c r="AU157" s="21" t="s">
        <v>82</v>
      </c>
      <c r="AY157" s="21" t="s">
        <v>123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21" t="s">
        <v>80</v>
      </c>
      <c r="BK157" s="200">
        <f>ROUND(I157*H157,2)</f>
        <v>0</v>
      </c>
      <c r="BL157" s="21" t="s">
        <v>382</v>
      </c>
      <c r="BM157" s="21" t="s">
        <v>473</v>
      </c>
    </row>
    <row r="158" spans="2:65" s="1" customFormat="1" ht="12">
      <c r="B158" s="38"/>
      <c r="C158" s="60"/>
      <c r="D158" s="201" t="s">
        <v>132</v>
      </c>
      <c r="E158" s="60"/>
      <c r="F158" s="202" t="s">
        <v>472</v>
      </c>
      <c r="G158" s="60"/>
      <c r="H158" s="60"/>
      <c r="I158" s="160"/>
      <c r="J158" s="60"/>
      <c r="K158" s="60"/>
      <c r="L158" s="58"/>
      <c r="M158" s="203"/>
      <c r="N158" s="39"/>
      <c r="O158" s="39"/>
      <c r="P158" s="39"/>
      <c r="Q158" s="39"/>
      <c r="R158" s="39"/>
      <c r="S158" s="39"/>
      <c r="T158" s="75"/>
      <c r="AT158" s="21" t="s">
        <v>132</v>
      </c>
      <c r="AU158" s="21" t="s">
        <v>82</v>
      </c>
    </row>
    <row r="159" spans="2:65" s="10" customFormat="1" ht="29.85" customHeight="1">
      <c r="B159" s="173"/>
      <c r="C159" s="174"/>
      <c r="D159" s="175" t="s">
        <v>71</v>
      </c>
      <c r="E159" s="187" t="s">
        <v>474</v>
      </c>
      <c r="F159" s="187" t="s">
        <v>475</v>
      </c>
      <c r="G159" s="174"/>
      <c r="H159" s="174"/>
      <c r="I159" s="177"/>
      <c r="J159" s="188">
        <f>BK159</f>
        <v>0</v>
      </c>
      <c r="K159" s="174"/>
      <c r="L159" s="179"/>
      <c r="M159" s="180"/>
      <c r="N159" s="181"/>
      <c r="O159" s="181"/>
      <c r="P159" s="182">
        <f>SUM(P160:P196)</f>
        <v>0</v>
      </c>
      <c r="Q159" s="181"/>
      <c r="R159" s="182">
        <f>SUM(R160:R196)</f>
        <v>26.760687999999995</v>
      </c>
      <c r="S159" s="181"/>
      <c r="T159" s="183">
        <f>SUM(T160:T196)</f>
        <v>0</v>
      </c>
      <c r="AR159" s="184" t="s">
        <v>142</v>
      </c>
      <c r="AT159" s="185" t="s">
        <v>71</v>
      </c>
      <c r="AU159" s="185" t="s">
        <v>80</v>
      </c>
      <c r="AY159" s="184" t="s">
        <v>123</v>
      </c>
      <c r="BK159" s="186">
        <f>SUM(BK160:BK196)</f>
        <v>0</v>
      </c>
    </row>
    <row r="160" spans="2:65" s="1" customFormat="1" ht="14.4" customHeight="1">
      <c r="B160" s="38"/>
      <c r="C160" s="189" t="s">
        <v>304</v>
      </c>
      <c r="D160" s="189" t="s">
        <v>125</v>
      </c>
      <c r="E160" s="190" t="s">
        <v>476</v>
      </c>
      <c r="F160" s="191" t="s">
        <v>477</v>
      </c>
      <c r="G160" s="192" t="s">
        <v>185</v>
      </c>
      <c r="H160" s="193">
        <v>17.600000000000001</v>
      </c>
      <c r="I160" s="194"/>
      <c r="J160" s="195">
        <f>ROUND(I160*H160,2)</f>
        <v>0</v>
      </c>
      <c r="K160" s="191" t="s">
        <v>129</v>
      </c>
      <c r="L160" s="58"/>
      <c r="M160" s="196" t="s">
        <v>21</v>
      </c>
      <c r="N160" s="197" t="s">
        <v>43</v>
      </c>
      <c r="O160" s="39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AR160" s="21" t="s">
        <v>377</v>
      </c>
      <c r="AT160" s="21" t="s">
        <v>125</v>
      </c>
      <c r="AU160" s="21" t="s">
        <v>82</v>
      </c>
      <c r="AY160" s="21" t="s">
        <v>123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21" t="s">
        <v>80</v>
      </c>
      <c r="BK160" s="200">
        <f>ROUND(I160*H160,2)</f>
        <v>0</v>
      </c>
      <c r="BL160" s="21" t="s">
        <v>377</v>
      </c>
      <c r="BM160" s="21" t="s">
        <v>478</v>
      </c>
    </row>
    <row r="161" spans="2:65" s="1" customFormat="1" ht="24">
      <c r="B161" s="38"/>
      <c r="C161" s="60"/>
      <c r="D161" s="201" t="s">
        <v>132</v>
      </c>
      <c r="E161" s="60"/>
      <c r="F161" s="202" t="s">
        <v>479</v>
      </c>
      <c r="G161" s="60"/>
      <c r="H161" s="60"/>
      <c r="I161" s="160"/>
      <c r="J161" s="60"/>
      <c r="K161" s="60"/>
      <c r="L161" s="58"/>
      <c r="M161" s="203"/>
      <c r="N161" s="39"/>
      <c r="O161" s="39"/>
      <c r="P161" s="39"/>
      <c r="Q161" s="39"/>
      <c r="R161" s="39"/>
      <c r="S161" s="39"/>
      <c r="T161" s="75"/>
      <c r="AT161" s="21" t="s">
        <v>132</v>
      </c>
      <c r="AU161" s="21" t="s">
        <v>82</v>
      </c>
    </row>
    <row r="162" spans="2:65" s="1" customFormat="1" ht="72">
      <c r="B162" s="38"/>
      <c r="C162" s="60"/>
      <c r="D162" s="201" t="s">
        <v>134</v>
      </c>
      <c r="E162" s="60"/>
      <c r="F162" s="204" t="s">
        <v>480</v>
      </c>
      <c r="G162" s="60"/>
      <c r="H162" s="60"/>
      <c r="I162" s="160"/>
      <c r="J162" s="60"/>
      <c r="K162" s="60"/>
      <c r="L162" s="58"/>
      <c r="M162" s="203"/>
      <c r="N162" s="39"/>
      <c r="O162" s="39"/>
      <c r="P162" s="39"/>
      <c r="Q162" s="39"/>
      <c r="R162" s="39"/>
      <c r="S162" s="39"/>
      <c r="T162" s="75"/>
      <c r="AT162" s="21" t="s">
        <v>134</v>
      </c>
      <c r="AU162" s="21" t="s">
        <v>82</v>
      </c>
    </row>
    <row r="163" spans="2:65" s="1" customFormat="1" ht="22.8" customHeight="1">
      <c r="B163" s="38"/>
      <c r="C163" s="189" t="s">
        <v>308</v>
      </c>
      <c r="D163" s="189" t="s">
        <v>125</v>
      </c>
      <c r="E163" s="190" t="s">
        <v>481</v>
      </c>
      <c r="F163" s="191" t="s">
        <v>482</v>
      </c>
      <c r="G163" s="192" t="s">
        <v>138</v>
      </c>
      <c r="H163" s="193">
        <v>4</v>
      </c>
      <c r="I163" s="194"/>
      <c r="J163" s="195">
        <f>ROUND(I163*H163,2)</f>
        <v>0</v>
      </c>
      <c r="K163" s="191" t="s">
        <v>129</v>
      </c>
      <c r="L163" s="58"/>
      <c r="M163" s="196" t="s">
        <v>21</v>
      </c>
      <c r="N163" s="197" t="s">
        <v>43</v>
      </c>
      <c r="O163" s="39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AR163" s="21" t="s">
        <v>377</v>
      </c>
      <c r="AT163" s="21" t="s">
        <v>125</v>
      </c>
      <c r="AU163" s="21" t="s">
        <v>82</v>
      </c>
      <c r="AY163" s="21" t="s">
        <v>123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21" t="s">
        <v>80</v>
      </c>
      <c r="BK163" s="200">
        <f>ROUND(I163*H163,2)</f>
        <v>0</v>
      </c>
      <c r="BL163" s="21" t="s">
        <v>377</v>
      </c>
      <c r="BM163" s="21" t="s">
        <v>483</v>
      </c>
    </row>
    <row r="164" spans="2:65" s="1" customFormat="1" ht="48">
      <c r="B164" s="38"/>
      <c r="C164" s="60"/>
      <c r="D164" s="201" t="s">
        <v>132</v>
      </c>
      <c r="E164" s="60"/>
      <c r="F164" s="202" t="s">
        <v>484</v>
      </c>
      <c r="G164" s="60"/>
      <c r="H164" s="60"/>
      <c r="I164" s="160"/>
      <c r="J164" s="60"/>
      <c r="K164" s="60"/>
      <c r="L164" s="58"/>
      <c r="M164" s="203"/>
      <c r="N164" s="39"/>
      <c r="O164" s="39"/>
      <c r="P164" s="39"/>
      <c r="Q164" s="39"/>
      <c r="R164" s="39"/>
      <c r="S164" s="39"/>
      <c r="T164" s="75"/>
      <c r="AT164" s="21" t="s">
        <v>132</v>
      </c>
      <c r="AU164" s="21" t="s">
        <v>82</v>
      </c>
    </row>
    <row r="165" spans="2:65" s="1" customFormat="1" ht="36">
      <c r="B165" s="38"/>
      <c r="C165" s="60"/>
      <c r="D165" s="201" t="s">
        <v>134</v>
      </c>
      <c r="E165" s="60"/>
      <c r="F165" s="204" t="s">
        <v>485</v>
      </c>
      <c r="G165" s="60"/>
      <c r="H165" s="60"/>
      <c r="I165" s="160"/>
      <c r="J165" s="60"/>
      <c r="K165" s="60"/>
      <c r="L165" s="58"/>
      <c r="M165" s="203"/>
      <c r="N165" s="39"/>
      <c r="O165" s="39"/>
      <c r="P165" s="39"/>
      <c r="Q165" s="39"/>
      <c r="R165" s="39"/>
      <c r="S165" s="39"/>
      <c r="T165" s="75"/>
      <c r="AT165" s="21" t="s">
        <v>134</v>
      </c>
      <c r="AU165" s="21" t="s">
        <v>82</v>
      </c>
    </row>
    <row r="166" spans="2:65" s="1" customFormat="1" ht="22.8" customHeight="1">
      <c r="B166" s="38"/>
      <c r="C166" s="189" t="s">
        <v>312</v>
      </c>
      <c r="D166" s="189" t="s">
        <v>125</v>
      </c>
      <c r="E166" s="190" t="s">
        <v>486</v>
      </c>
      <c r="F166" s="191" t="s">
        <v>487</v>
      </c>
      <c r="G166" s="192" t="s">
        <v>145</v>
      </c>
      <c r="H166" s="193">
        <v>140</v>
      </c>
      <c r="I166" s="194"/>
      <c r="J166" s="195">
        <f>ROUND(I166*H166,2)</f>
        <v>0</v>
      </c>
      <c r="K166" s="191" t="s">
        <v>129</v>
      </c>
      <c r="L166" s="58"/>
      <c r="M166" s="196" t="s">
        <v>21</v>
      </c>
      <c r="N166" s="197" t="s">
        <v>43</v>
      </c>
      <c r="O166" s="39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AR166" s="21" t="s">
        <v>377</v>
      </c>
      <c r="AT166" s="21" t="s">
        <v>125</v>
      </c>
      <c r="AU166" s="21" t="s">
        <v>82</v>
      </c>
      <c r="AY166" s="21" t="s">
        <v>123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21" t="s">
        <v>80</v>
      </c>
      <c r="BK166" s="200">
        <f>ROUND(I166*H166,2)</f>
        <v>0</v>
      </c>
      <c r="BL166" s="21" t="s">
        <v>377</v>
      </c>
      <c r="BM166" s="21" t="s">
        <v>488</v>
      </c>
    </row>
    <row r="167" spans="2:65" s="1" customFormat="1" ht="36">
      <c r="B167" s="38"/>
      <c r="C167" s="60"/>
      <c r="D167" s="201" t="s">
        <v>132</v>
      </c>
      <c r="E167" s="60"/>
      <c r="F167" s="202" t="s">
        <v>489</v>
      </c>
      <c r="G167" s="60"/>
      <c r="H167" s="60"/>
      <c r="I167" s="160"/>
      <c r="J167" s="60"/>
      <c r="K167" s="60"/>
      <c r="L167" s="58"/>
      <c r="M167" s="203"/>
      <c r="N167" s="39"/>
      <c r="O167" s="39"/>
      <c r="P167" s="39"/>
      <c r="Q167" s="39"/>
      <c r="R167" s="39"/>
      <c r="S167" s="39"/>
      <c r="T167" s="75"/>
      <c r="AT167" s="21" t="s">
        <v>132</v>
      </c>
      <c r="AU167" s="21" t="s">
        <v>82</v>
      </c>
    </row>
    <row r="168" spans="2:65" s="1" customFormat="1" ht="36">
      <c r="B168" s="38"/>
      <c r="C168" s="60"/>
      <c r="D168" s="201" t="s">
        <v>134</v>
      </c>
      <c r="E168" s="60"/>
      <c r="F168" s="204" t="s">
        <v>490</v>
      </c>
      <c r="G168" s="60"/>
      <c r="H168" s="60"/>
      <c r="I168" s="160"/>
      <c r="J168" s="60"/>
      <c r="K168" s="60"/>
      <c r="L168" s="58"/>
      <c r="M168" s="203"/>
      <c r="N168" s="39"/>
      <c r="O168" s="39"/>
      <c r="P168" s="39"/>
      <c r="Q168" s="39"/>
      <c r="R168" s="39"/>
      <c r="S168" s="39"/>
      <c r="T168" s="75"/>
      <c r="AT168" s="21" t="s">
        <v>134</v>
      </c>
      <c r="AU168" s="21" t="s">
        <v>82</v>
      </c>
    </row>
    <row r="169" spans="2:65" s="1" customFormat="1" ht="22.8" customHeight="1">
      <c r="B169" s="38"/>
      <c r="C169" s="189" t="s">
        <v>318</v>
      </c>
      <c r="D169" s="189" t="s">
        <v>125</v>
      </c>
      <c r="E169" s="190" t="s">
        <v>491</v>
      </c>
      <c r="F169" s="191" t="s">
        <v>492</v>
      </c>
      <c r="G169" s="192" t="s">
        <v>145</v>
      </c>
      <c r="H169" s="193">
        <v>8</v>
      </c>
      <c r="I169" s="194"/>
      <c r="J169" s="195">
        <f>ROUND(I169*H169,2)</f>
        <v>0</v>
      </c>
      <c r="K169" s="191" t="s">
        <v>129</v>
      </c>
      <c r="L169" s="58"/>
      <c r="M169" s="196" t="s">
        <v>21</v>
      </c>
      <c r="N169" s="197" t="s">
        <v>43</v>
      </c>
      <c r="O169" s="39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AR169" s="21" t="s">
        <v>377</v>
      </c>
      <c r="AT169" s="21" t="s">
        <v>125</v>
      </c>
      <c r="AU169" s="21" t="s">
        <v>82</v>
      </c>
      <c r="AY169" s="21" t="s">
        <v>123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21" t="s">
        <v>80</v>
      </c>
      <c r="BK169" s="200">
        <f>ROUND(I169*H169,2)</f>
        <v>0</v>
      </c>
      <c r="BL169" s="21" t="s">
        <v>377</v>
      </c>
      <c r="BM169" s="21" t="s">
        <v>493</v>
      </c>
    </row>
    <row r="170" spans="2:65" s="1" customFormat="1" ht="36">
      <c r="B170" s="38"/>
      <c r="C170" s="60"/>
      <c r="D170" s="201" t="s">
        <v>132</v>
      </c>
      <c r="E170" s="60"/>
      <c r="F170" s="202" t="s">
        <v>494</v>
      </c>
      <c r="G170" s="60"/>
      <c r="H170" s="60"/>
      <c r="I170" s="160"/>
      <c r="J170" s="60"/>
      <c r="K170" s="60"/>
      <c r="L170" s="58"/>
      <c r="M170" s="203"/>
      <c r="N170" s="39"/>
      <c r="O170" s="39"/>
      <c r="P170" s="39"/>
      <c r="Q170" s="39"/>
      <c r="R170" s="39"/>
      <c r="S170" s="39"/>
      <c r="T170" s="75"/>
      <c r="AT170" s="21" t="s">
        <v>132</v>
      </c>
      <c r="AU170" s="21" t="s">
        <v>82</v>
      </c>
    </row>
    <row r="171" spans="2:65" s="1" customFormat="1" ht="36">
      <c r="B171" s="38"/>
      <c r="C171" s="60"/>
      <c r="D171" s="201" t="s">
        <v>134</v>
      </c>
      <c r="E171" s="60"/>
      <c r="F171" s="204" t="s">
        <v>490</v>
      </c>
      <c r="G171" s="60"/>
      <c r="H171" s="60"/>
      <c r="I171" s="160"/>
      <c r="J171" s="60"/>
      <c r="K171" s="60"/>
      <c r="L171" s="58"/>
      <c r="M171" s="203"/>
      <c r="N171" s="39"/>
      <c r="O171" s="39"/>
      <c r="P171" s="39"/>
      <c r="Q171" s="39"/>
      <c r="R171" s="39"/>
      <c r="S171" s="39"/>
      <c r="T171" s="75"/>
      <c r="AT171" s="21" t="s">
        <v>134</v>
      </c>
      <c r="AU171" s="21" t="s">
        <v>82</v>
      </c>
    </row>
    <row r="172" spans="2:65" s="1" customFormat="1" ht="22.8" customHeight="1">
      <c r="B172" s="38"/>
      <c r="C172" s="189" t="s">
        <v>322</v>
      </c>
      <c r="D172" s="189" t="s">
        <v>125</v>
      </c>
      <c r="E172" s="190" t="s">
        <v>495</v>
      </c>
      <c r="F172" s="191" t="s">
        <v>496</v>
      </c>
      <c r="G172" s="192" t="s">
        <v>145</v>
      </c>
      <c r="H172" s="193">
        <v>140</v>
      </c>
      <c r="I172" s="194"/>
      <c r="J172" s="195">
        <f>ROUND(I172*H172,2)</f>
        <v>0</v>
      </c>
      <c r="K172" s="191" t="s">
        <v>129</v>
      </c>
      <c r="L172" s="58"/>
      <c r="M172" s="196" t="s">
        <v>21</v>
      </c>
      <c r="N172" s="197" t="s">
        <v>43</v>
      </c>
      <c r="O172" s="39"/>
      <c r="P172" s="198">
        <f>O172*H172</f>
        <v>0</v>
      </c>
      <c r="Q172" s="198">
        <v>0.14099999999999999</v>
      </c>
      <c r="R172" s="198">
        <f>Q172*H172</f>
        <v>19.739999999999998</v>
      </c>
      <c r="S172" s="198">
        <v>0</v>
      </c>
      <c r="T172" s="199">
        <f>S172*H172</f>
        <v>0</v>
      </c>
      <c r="AR172" s="21" t="s">
        <v>377</v>
      </c>
      <c r="AT172" s="21" t="s">
        <v>125</v>
      </c>
      <c r="AU172" s="21" t="s">
        <v>82</v>
      </c>
      <c r="AY172" s="21" t="s">
        <v>123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21" t="s">
        <v>80</v>
      </c>
      <c r="BK172" s="200">
        <f>ROUND(I172*H172,2)</f>
        <v>0</v>
      </c>
      <c r="BL172" s="21" t="s">
        <v>377</v>
      </c>
      <c r="BM172" s="21" t="s">
        <v>497</v>
      </c>
    </row>
    <row r="173" spans="2:65" s="1" customFormat="1" ht="36">
      <c r="B173" s="38"/>
      <c r="C173" s="60"/>
      <c r="D173" s="201" t="s">
        <v>132</v>
      </c>
      <c r="E173" s="60"/>
      <c r="F173" s="202" t="s">
        <v>498</v>
      </c>
      <c r="G173" s="60"/>
      <c r="H173" s="60"/>
      <c r="I173" s="160"/>
      <c r="J173" s="60"/>
      <c r="K173" s="60"/>
      <c r="L173" s="58"/>
      <c r="M173" s="203"/>
      <c r="N173" s="39"/>
      <c r="O173" s="39"/>
      <c r="P173" s="39"/>
      <c r="Q173" s="39"/>
      <c r="R173" s="39"/>
      <c r="S173" s="39"/>
      <c r="T173" s="75"/>
      <c r="AT173" s="21" t="s">
        <v>132</v>
      </c>
      <c r="AU173" s="21" t="s">
        <v>82</v>
      </c>
    </row>
    <row r="174" spans="2:65" s="1" customFormat="1" ht="48">
      <c r="B174" s="38"/>
      <c r="C174" s="60"/>
      <c r="D174" s="201" t="s">
        <v>134</v>
      </c>
      <c r="E174" s="60"/>
      <c r="F174" s="204" t="s">
        <v>499</v>
      </c>
      <c r="G174" s="60"/>
      <c r="H174" s="60"/>
      <c r="I174" s="160"/>
      <c r="J174" s="60"/>
      <c r="K174" s="60"/>
      <c r="L174" s="58"/>
      <c r="M174" s="203"/>
      <c r="N174" s="39"/>
      <c r="O174" s="39"/>
      <c r="P174" s="39"/>
      <c r="Q174" s="39"/>
      <c r="R174" s="39"/>
      <c r="S174" s="39"/>
      <c r="T174" s="75"/>
      <c r="AT174" s="21" t="s">
        <v>134</v>
      </c>
      <c r="AU174" s="21" t="s">
        <v>82</v>
      </c>
    </row>
    <row r="175" spans="2:65" s="1" customFormat="1" ht="14.4" customHeight="1">
      <c r="B175" s="38"/>
      <c r="C175" s="216" t="s">
        <v>328</v>
      </c>
      <c r="D175" s="216" t="s">
        <v>190</v>
      </c>
      <c r="E175" s="217" t="s">
        <v>500</v>
      </c>
      <c r="F175" s="218" t="s">
        <v>501</v>
      </c>
      <c r="G175" s="219" t="s">
        <v>145</v>
      </c>
      <c r="H175" s="220">
        <v>296</v>
      </c>
      <c r="I175" s="221"/>
      <c r="J175" s="222">
        <f>ROUND(I175*H175,2)</f>
        <v>0</v>
      </c>
      <c r="K175" s="218" t="s">
        <v>129</v>
      </c>
      <c r="L175" s="223"/>
      <c r="M175" s="224" t="s">
        <v>21</v>
      </c>
      <c r="N175" s="225" t="s">
        <v>43</v>
      </c>
      <c r="O175" s="39"/>
      <c r="P175" s="198">
        <f>O175*H175</f>
        <v>0</v>
      </c>
      <c r="Q175" s="198">
        <v>1.7600000000000001E-2</v>
      </c>
      <c r="R175" s="198">
        <f>Q175*H175</f>
        <v>5.2096</v>
      </c>
      <c r="S175" s="198">
        <v>0</v>
      </c>
      <c r="T175" s="199">
        <f>S175*H175</f>
        <v>0</v>
      </c>
      <c r="AR175" s="21" t="s">
        <v>382</v>
      </c>
      <c r="AT175" s="21" t="s">
        <v>190</v>
      </c>
      <c r="AU175" s="21" t="s">
        <v>82</v>
      </c>
      <c r="AY175" s="21" t="s">
        <v>123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21" t="s">
        <v>80</v>
      </c>
      <c r="BK175" s="200">
        <f>ROUND(I175*H175,2)</f>
        <v>0</v>
      </c>
      <c r="BL175" s="21" t="s">
        <v>382</v>
      </c>
      <c r="BM175" s="21" t="s">
        <v>502</v>
      </c>
    </row>
    <row r="176" spans="2:65" s="1" customFormat="1" ht="12">
      <c r="B176" s="38"/>
      <c r="C176" s="60"/>
      <c r="D176" s="201" t="s">
        <v>132</v>
      </c>
      <c r="E176" s="60"/>
      <c r="F176" s="202" t="s">
        <v>501</v>
      </c>
      <c r="G176" s="60"/>
      <c r="H176" s="60"/>
      <c r="I176" s="160"/>
      <c r="J176" s="60"/>
      <c r="K176" s="60"/>
      <c r="L176" s="58"/>
      <c r="M176" s="203"/>
      <c r="N176" s="39"/>
      <c r="O176" s="39"/>
      <c r="P176" s="39"/>
      <c r="Q176" s="39"/>
      <c r="R176" s="39"/>
      <c r="S176" s="39"/>
      <c r="T176" s="75"/>
      <c r="AT176" s="21" t="s">
        <v>132</v>
      </c>
      <c r="AU176" s="21" t="s">
        <v>82</v>
      </c>
    </row>
    <row r="177" spans="2:65" s="1" customFormat="1" ht="22.8" customHeight="1">
      <c r="B177" s="38"/>
      <c r="C177" s="189" t="s">
        <v>336</v>
      </c>
      <c r="D177" s="189" t="s">
        <v>125</v>
      </c>
      <c r="E177" s="190" t="s">
        <v>503</v>
      </c>
      <c r="F177" s="191" t="s">
        <v>504</v>
      </c>
      <c r="G177" s="192" t="s">
        <v>145</v>
      </c>
      <c r="H177" s="193">
        <v>8</v>
      </c>
      <c r="I177" s="194"/>
      <c r="J177" s="195">
        <f>ROUND(I177*H177,2)</f>
        <v>0</v>
      </c>
      <c r="K177" s="191" t="s">
        <v>129</v>
      </c>
      <c r="L177" s="58"/>
      <c r="M177" s="196" t="s">
        <v>21</v>
      </c>
      <c r="N177" s="197" t="s">
        <v>43</v>
      </c>
      <c r="O177" s="39"/>
      <c r="P177" s="198">
        <f>O177*H177</f>
        <v>0</v>
      </c>
      <c r="Q177" s="198">
        <v>0.22563</v>
      </c>
      <c r="R177" s="198">
        <f>Q177*H177</f>
        <v>1.80504</v>
      </c>
      <c r="S177" s="198">
        <v>0</v>
      </c>
      <c r="T177" s="199">
        <f>S177*H177</f>
        <v>0</v>
      </c>
      <c r="AR177" s="21" t="s">
        <v>377</v>
      </c>
      <c r="AT177" s="21" t="s">
        <v>125</v>
      </c>
      <c r="AU177" s="21" t="s">
        <v>82</v>
      </c>
      <c r="AY177" s="21" t="s">
        <v>123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21" t="s">
        <v>80</v>
      </c>
      <c r="BK177" s="200">
        <f>ROUND(I177*H177,2)</f>
        <v>0</v>
      </c>
      <c r="BL177" s="21" t="s">
        <v>377</v>
      </c>
      <c r="BM177" s="21" t="s">
        <v>505</v>
      </c>
    </row>
    <row r="178" spans="2:65" s="1" customFormat="1" ht="36">
      <c r="B178" s="38"/>
      <c r="C178" s="60"/>
      <c r="D178" s="201" t="s">
        <v>132</v>
      </c>
      <c r="E178" s="60"/>
      <c r="F178" s="202" t="s">
        <v>506</v>
      </c>
      <c r="G178" s="60"/>
      <c r="H178" s="60"/>
      <c r="I178" s="160"/>
      <c r="J178" s="60"/>
      <c r="K178" s="60"/>
      <c r="L178" s="58"/>
      <c r="M178" s="203"/>
      <c r="N178" s="39"/>
      <c r="O178" s="39"/>
      <c r="P178" s="39"/>
      <c r="Q178" s="39"/>
      <c r="R178" s="39"/>
      <c r="S178" s="39"/>
      <c r="T178" s="75"/>
      <c r="AT178" s="21" t="s">
        <v>132</v>
      </c>
      <c r="AU178" s="21" t="s">
        <v>82</v>
      </c>
    </row>
    <row r="179" spans="2:65" s="1" customFormat="1" ht="72">
      <c r="B179" s="38"/>
      <c r="C179" s="60"/>
      <c r="D179" s="201" t="s">
        <v>134</v>
      </c>
      <c r="E179" s="60"/>
      <c r="F179" s="204" t="s">
        <v>507</v>
      </c>
      <c r="G179" s="60"/>
      <c r="H179" s="60"/>
      <c r="I179" s="160"/>
      <c r="J179" s="60"/>
      <c r="K179" s="60"/>
      <c r="L179" s="58"/>
      <c r="M179" s="203"/>
      <c r="N179" s="39"/>
      <c r="O179" s="39"/>
      <c r="P179" s="39"/>
      <c r="Q179" s="39"/>
      <c r="R179" s="39"/>
      <c r="S179" s="39"/>
      <c r="T179" s="75"/>
      <c r="AT179" s="21" t="s">
        <v>134</v>
      </c>
      <c r="AU179" s="21" t="s">
        <v>82</v>
      </c>
    </row>
    <row r="180" spans="2:65" s="1" customFormat="1" ht="22.8" customHeight="1">
      <c r="B180" s="38"/>
      <c r="C180" s="216" t="s">
        <v>508</v>
      </c>
      <c r="D180" s="216" t="s">
        <v>190</v>
      </c>
      <c r="E180" s="217" t="s">
        <v>509</v>
      </c>
      <c r="F180" s="218" t="s">
        <v>510</v>
      </c>
      <c r="G180" s="219" t="s">
        <v>145</v>
      </c>
      <c r="H180" s="220">
        <v>8</v>
      </c>
      <c r="I180" s="221"/>
      <c r="J180" s="222">
        <f>ROUND(I180*H180,2)</f>
        <v>0</v>
      </c>
      <c r="K180" s="218" t="s">
        <v>129</v>
      </c>
      <c r="L180" s="223"/>
      <c r="M180" s="224" t="s">
        <v>21</v>
      </c>
      <c r="N180" s="225" t="s">
        <v>43</v>
      </c>
      <c r="O180" s="39"/>
      <c r="P180" s="198">
        <f>O180*H180</f>
        <v>0</v>
      </c>
      <c r="Q180" s="198">
        <v>6.8999999999999997E-4</v>
      </c>
      <c r="R180" s="198">
        <f>Q180*H180</f>
        <v>5.5199999999999997E-3</v>
      </c>
      <c r="S180" s="198">
        <v>0</v>
      </c>
      <c r="T180" s="199">
        <f>S180*H180</f>
        <v>0</v>
      </c>
      <c r="AR180" s="21" t="s">
        <v>382</v>
      </c>
      <c r="AT180" s="21" t="s">
        <v>190</v>
      </c>
      <c r="AU180" s="21" t="s">
        <v>82</v>
      </c>
      <c r="AY180" s="21" t="s">
        <v>123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21" t="s">
        <v>80</v>
      </c>
      <c r="BK180" s="200">
        <f>ROUND(I180*H180,2)</f>
        <v>0</v>
      </c>
      <c r="BL180" s="21" t="s">
        <v>382</v>
      </c>
      <c r="BM180" s="21" t="s">
        <v>511</v>
      </c>
    </row>
    <row r="181" spans="2:65" s="1" customFormat="1" ht="24">
      <c r="B181" s="38"/>
      <c r="C181" s="60"/>
      <c r="D181" s="201" t="s">
        <v>132</v>
      </c>
      <c r="E181" s="60"/>
      <c r="F181" s="202" t="s">
        <v>510</v>
      </c>
      <c r="G181" s="60"/>
      <c r="H181" s="60"/>
      <c r="I181" s="160"/>
      <c r="J181" s="60"/>
      <c r="K181" s="60"/>
      <c r="L181" s="58"/>
      <c r="M181" s="203"/>
      <c r="N181" s="39"/>
      <c r="O181" s="39"/>
      <c r="P181" s="39"/>
      <c r="Q181" s="39"/>
      <c r="R181" s="39"/>
      <c r="S181" s="39"/>
      <c r="T181" s="75"/>
      <c r="AT181" s="21" t="s">
        <v>132</v>
      </c>
      <c r="AU181" s="21" t="s">
        <v>82</v>
      </c>
    </row>
    <row r="182" spans="2:65" s="1" customFormat="1" ht="22.8" customHeight="1">
      <c r="B182" s="38"/>
      <c r="C182" s="189" t="s">
        <v>512</v>
      </c>
      <c r="D182" s="189" t="s">
        <v>125</v>
      </c>
      <c r="E182" s="190" t="s">
        <v>513</v>
      </c>
      <c r="F182" s="191" t="s">
        <v>514</v>
      </c>
      <c r="G182" s="192" t="s">
        <v>145</v>
      </c>
      <c r="H182" s="193">
        <v>140</v>
      </c>
      <c r="I182" s="194"/>
      <c r="J182" s="195">
        <f>ROUND(I182*H182,2)</f>
        <v>0</v>
      </c>
      <c r="K182" s="191" t="s">
        <v>129</v>
      </c>
      <c r="L182" s="58"/>
      <c r="M182" s="196" t="s">
        <v>21</v>
      </c>
      <c r="N182" s="197" t="s">
        <v>43</v>
      </c>
      <c r="O182" s="39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AR182" s="21" t="s">
        <v>377</v>
      </c>
      <c r="AT182" s="21" t="s">
        <v>125</v>
      </c>
      <c r="AU182" s="21" t="s">
        <v>82</v>
      </c>
      <c r="AY182" s="21" t="s">
        <v>123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21" t="s">
        <v>80</v>
      </c>
      <c r="BK182" s="200">
        <f>ROUND(I182*H182,2)</f>
        <v>0</v>
      </c>
      <c r="BL182" s="21" t="s">
        <v>377</v>
      </c>
      <c r="BM182" s="21" t="s">
        <v>515</v>
      </c>
    </row>
    <row r="183" spans="2:65" s="1" customFormat="1" ht="24">
      <c r="B183" s="38"/>
      <c r="C183" s="60"/>
      <c r="D183" s="201" t="s">
        <v>132</v>
      </c>
      <c r="E183" s="60"/>
      <c r="F183" s="202" t="s">
        <v>516</v>
      </c>
      <c r="G183" s="60"/>
      <c r="H183" s="60"/>
      <c r="I183" s="160"/>
      <c r="J183" s="60"/>
      <c r="K183" s="60"/>
      <c r="L183" s="58"/>
      <c r="M183" s="203"/>
      <c r="N183" s="39"/>
      <c r="O183" s="39"/>
      <c r="P183" s="39"/>
      <c r="Q183" s="39"/>
      <c r="R183" s="39"/>
      <c r="S183" s="39"/>
      <c r="T183" s="75"/>
      <c r="AT183" s="21" t="s">
        <v>132</v>
      </c>
      <c r="AU183" s="21" t="s">
        <v>82</v>
      </c>
    </row>
    <row r="184" spans="2:65" s="1" customFormat="1" ht="22.8" customHeight="1">
      <c r="B184" s="38"/>
      <c r="C184" s="189" t="s">
        <v>517</v>
      </c>
      <c r="D184" s="189" t="s">
        <v>125</v>
      </c>
      <c r="E184" s="190" t="s">
        <v>518</v>
      </c>
      <c r="F184" s="191" t="s">
        <v>519</v>
      </c>
      <c r="G184" s="192" t="s">
        <v>145</v>
      </c>
      <c r="H184" s="193">
        <v>8</v>
      </c>
      <c r="I184" s="194"/>
      <c r="J184" s="195">
        <f>ROUND(I184*H184,2)</f>
        <v>0</v>
      </c>
      <c r="K184" s="191" t="s">
        <v>129</v>
      </c>
      <c r="L184" s="58"/>
      <c r="M184" s="196" t="s">
        <v>21</v>
      </c>
      <c r="N184" s="197" t="s">
        <v>43</v>
      </c>
      <c r="O184" s="39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AR184" s="21" t="s">
        <v>377</v>
      </c>
      <c r="AT184" s="21" t="s">
        <v>125</v>
      </c>
      <c r="AU184" s="21" t="s">
        <v>82</v>
      </c>
      <c r="AY184" s="21" t="s">
        <v>123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21" t="s">
        <v>80</v>
      </c>
      <c r="BK184" s="200">
        <f>ROUND(I184*H184,2)</f>
        <v>0</v>
      </c>
      <c r="BL184" s="21" t="s">
        <v>377</v>
      </c>
      <c r="BM184" s="21" t="s">
        <v>520</v>
      </c>
    </row>
    <row r="185" spans="2:65" s="1" customFormat="1" ht="24">
      <c r="B185" s="38"/>
      <c r="C185" s="60"/>
      <c r="D185" s="201" t="s">
        <v>132</v>
      </c>
      <c r="E185" s="60"/>
      <c r="F185" s="202" t="s">
        <v>521</v>
      </c>
      <c r="G185" s="60"/>
      <c r="H185" s="60"/>
      <c r="I185" s="160"/>
      <c r="J185" s="60"/>
      <c r="K185" s="60"/>
      <c r="L185" s="58"/>
      <c r="M185" s="203"/>
      <c r="N185" s="39"/>
      <c r="O185" s="39"/>
      <c r="P185" s="39"/>
      <c r="Q185" s="39"/>
      <c r="R185" s="39"/>
      <c r="S185" s="39"/>
      <c r="T185" s="75"/>
      <c r="AT185" s="21" t="s">
        <v>132</v>
      </c>
      <c r="AU185" s="21" t="s">
        <v>82</v>
      </c>
    </row>
    <row r="186" spans="2:65" s="1" customFormat="1" ht="14.4" customHeight="1">
      <c r="B186" s="38"/>
      <c r="C186" s="189" t="s">
        <v>522</v>
      </c>
      <c r="D186" s="189" t="s">
        <v>125</v>
      </c>
      <c r="E186" s="190" t="s">
        <v>523</v>
      </c>
      <c r="F186" s="191" t="s">
        <v>21</v>
      </c>
      <c r="G186" s="192" t="s">
        <v>138</v>
      </c>
      <c r="H186" s="193">
        <v>5</v>
      </c>
      <c r="I186" s="194"/>
      <c r="J186" s="195">
        <f>ROUND(I186*H186,2)</f>
        <v>0</v>
      </c>
      <c r="K186" s="191" t="s">
        <v>21</v>
      </c>
      <c r="L186" s="58"/>
      <c r="M186" s="196" t="s">
        <v>21</v>
      </c>
      <c r="N186" s="197" t="s">
        <v>43</v>
      </c>
      <c r="O186" s="39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AR186" s="21" t="s">
        <v>377</v>
      </c>
      <c r="AT186" s="21" t="s">
        <v>125</v>
      </c>
      <c r="AU186" s="21" t="s">
        <v>82</v>
      </c>
      <c r="AY186" s="21" t="s">
        <v>123</v>
      </c>
      <c r="BE186" s="200">
        <f>IF(N186="základní",J186,0)</f>
        <v>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21" t="s">
        <v>80</v>
      </c>
      <c r="BK186" s="200">
        <f>ROUND(I186*H186,2)</f>
        <v>0</v>
      </c>
      <c r="BL186" s="21" t="s">
        <v>377</v>
      </c>
      <c r="BM186" s="21" t="s">
        <v>524</v>
      </c>
    </row>
    <row r="187" spans="2:65" s="1" customFormat="1" ht="12">
      <c r="B187" s="38"/>
      <c r="C187" s="60"/>
      <c r="D187" s="201" t="s">
        <v>132</v>
      </c>
      <c r="E187" s="60"/>
      <c r="F187" s="202" t="s">
        <v>525</v>
      </c>
      <c r="G187" s="60"/>
      <c r="H187" s="60"/>
      <c r="I187" s="160"/>
      <c r="J187" s="60"/>
      <c r="K187" s="60"/>
      <c r="L187" s="58"/>
      <c r="M187" s="203"/>
      <c r="N187" s="39"/>
      <c r="O187" s="39"/>
      <c r="P187" s="39"/>
      <c r="Q187" s="39"/>
      <c r="R187" s="39"/>
      <c r="S187" s="39"/>
      <c r="T187" s="75"/>
      <c r="AT187" s="21" t="s">
        <v>132</v>
      </c>
      <c r="AU187" s="21" t="s">
        <v>82</v>
      </c>
    </row>
    <row r="188" spans="2:65" s="1" customFormat="1" ht="14.4" customHeight="1">
      <c r="B188" s="38"/>
      <c r="C188" s="189" t="s">
        <v>526</v>
      </c>
      <c r="D188" s="189" t="s">
        <v>125</v>
      </c>
      <c r="E188" s="190" t="s">
        <v>527</v>
      </c>
      <c r="F188" s="191" t="s">
        <v>528</v>
      </c>
      <c r="G188" s="192" t="s">
        <v>128</v>
      </c>
      <c r="H188" s="193">
        <v>11.84</v>
      </c>
      <c r="I188" s="194"/>
      <c r="J188" s="195">
        <f>ROUND(I188*H188,2)</f>
        <v>0</v>
      </c>
      <c r="K188" s="191" t="s">
        <v>129</v>
      </c>
      <c r="L188" s="58"/>
      <c r="M188" s="196" t="s">
        <v>21</v>
      </c>
      <c r="N188" s="197" t="s">
        <v>43</v>
      </c>
      <c r="O188" s="39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AR188" s="21" t="s">
        <v>377</v>
      </c>
      <c r="AT188" s="21" t="s">
        <v>125</v>
      </c>
      <c r="AU188" s="21" t="s">
        <v>82</v>
      </c>
      <c r="AY188" s="21" t="s">
        <v>123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21" t="s">
        <v>80</v>
      </c>
      <c r="BK188" s="200">
        <f>ROUND(I188*H188,2)</f>
        <v>0</v>
      </c>
      <c r="BL188" s="21" t="s">
        <v>377</v>
      </c>
      <c r="BM188" s="21" t="s">
        <v>529</v>
      </c>
    </row>
    <row r="189" spans="2:65" s="1" customFormat="1" ht="36">
      <c r="B189" s="38"/>
      <c r="C189" s="60"/>
      <c r="D189" s="201" t="s">
        <v>132</v>
      </c>
      <c r="E189" s="60"/>
      <c r="F189" s="202" t="s">
        <v>530</v>
      </c>
      <c r="G189" s="60"/>
      <c r="H189" s="60"/>
      <c r="I189" s="160"/>
      <c r="J189" s="60"/>
      <c r="K189" s="60"/>
      <c r="L189" s="58"/>
      <c r="M189" s="203"/>
      <c r="N189" s="39"/>
      <c r="O189" s="39"/>
      <c r="P189" s="39"/>
      <c r="Q189" s="39"/>
      <c r="R189" s="39"/>
      <c r="S189" s="39"/>
      <c r="T189" s="75"/>
      <c r="AT189" s="21" t="s">
        <v>132</v>
      </c>
      <c r="AU189" s="21" t="s">
        <v>82</v>
      </c>
    </row>
    <row r="190" spans="2:65" s="1" customFormat="1" ht="48">
      <c r="B190" s="38"/>
      <c r="C190" s="60"/>
      <c r="D190" s="201" t="s">
        <v>134</v>
      </c>
      <c r="E190" s="60"/>
      <c r="F190" s="204" t="s">
        <v>531</v>
      </c>
      <c r="G190" s="60"/>
      <c r="H190" s="60"/>
      <c r="I190" s="160"/>
      <c r="J190" s="60"/>
      <c r="K190" s="60"/>
      <c r="L190" s="58"/>
      <c r="M190" s="203"/>
      <c r="N190" s="39"/>
      <c r="O190" s="39"/>
      <c r="P190" s="39"/>
      <c r="Q190" s="39"/>
      <c r="R190" s="39"/>
      <c r="S190" s="39"/>
      <c r="T190" s="75"/>
      <c r="AT190" s="21" t="s">
        <v>134</v>
      </c>
      <c r="AU190" s="21" t="s">
        <v>82</v>
      </c>
    </row>
    <row r="191" spans="2:65" s="1" customFormat="1" ht="22.8" customHeight="1">
      <c r="B191" s="38"/>
      <c r="C191" s="189" t="s">
        <v>532</v>
      </c>
      <c r="D191" s="189" t="s">
        <v>125</v>
      </c>
      <c r="E191" s="190" t="s">
        <v>533</v>
      </c>
      <c r="F191" s="191" t="s">
        <v>534</v>
      </c>
      <c r="G191" s="192" t="s">
        <v>128</v>
      </c>
      <c r="H191" s="193">
        <v>11.84</v>
      </c>
      <c r="I191" s="194"/>
      <c r="J191" s="195">
        <f>ROUND(I191*H191,2)</f>
        <v>0</v>
      </c>
      <c r="K191" s="191" t="s">
        <v>129</v>
      </c>
      <c r="L191" s="58"/>
      <c r="M191" s="196" t="s">
        <v>21</v>
      </c>
      <c r="N191" s="197" t="s">
        <v>43</v>
      </c>
      <c r="O191" s="39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AR191" s="21" t="s">
        <v>377</v>
      </c>
      <c r="AT191" s="21" t="s">
        <v>125</v>
      </c>
      <c r="AU191" s="21" t="s">
        <v>82</v>
      </c>
      <c r="AY191" s="21" t="s">
        <v>123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21" t="s">
        <v>80</v>
      </c>
      <c r="BK191" s="200">
        <f>ROUND(I191*H191,2)</f>
        <v>0</v>
      </c>
      <c r="BL191" s="21" t="s">
        <v>377</v>
      </c>
      <c r="BM191" s="21" t="s">
        <v>535</v>
      </c>
    </row>
    <row r="192" spans="2:65" s="1" customFormat="1" ht="36">
      <c r="B192" s="38"/>
      <c r="C192" s="60"/>
      <c r="D192" s="201" t="s">
        <v>132</v>
      </c>
      <c r="E192" s="60"/>
      <c r="F192" s="202" t="s">
        <v>536</v>
      </c>
      <c r="G192" s="60"/>
      <c r="H192" s="60"/>
      <c r="I192" s="160"/>
      <c r="J192" s="60"/>
      <c r="K192" s="60"/>
      <c r="L192" s="58"/>
      <c r="M192" s="203"/>
      <c r="N192" s="39"/>
      <c r="O192" s="39"/>
      <c r="P192" s="39"/>
      <c r="Q192" s="39"/>
      <c r="R192" s="39"/>
      <c r="S192" s="39"/>
      <c r="T192" s="75"/>
      <c r="AT192" s="21" t="s">
        <v>132</v>
      </c>
      <c r="AU192" s="21" t="s">
        <v>82</v>
      </c>
    </row>
    <row r="193" spans="2:65" s="1" customFormat="1" ht="48">
      <c r="B193" s="38"/>
      <c r="C193" s="60"/>
      <c r="D193" s="201" t="s">
        <v>134</v>
      </c>
      <c r="E193" s="60"/>
      <c r="F193" s="204" t="s">
        <v>531</v>
      </c>
      <c r="G193" s="60"/>
      <c r="H193" s="60"/>
      <c r="I193" s="160"/>
      <c r="J193" s="60"/>
      <c r="K193" s="60"/>
      <c r="L193" s="58"/>
      <c r="M193" s="203"/>
      <c r="N193" s="39"/>
      <c r="O193" s="39"/>
      <c r="P193" s="39"/>
      <c r="Q193" s="39"/>
      <c r="R193" s="39"/>
      <c r="S193" s="39"/>
      <c r="T193" s="75"/>
      <c r="AT193" s="21" t="s">
        <v>134</v>
      </c>
      <c r="AU193" s="21" t="s">
        <v>82</v>
      </c>
    </row>
    <row r="194" spans="2:65" s="1" customFormat="1" ht="14.4" customHeight="1">
      <c r="B194" s="38"/>
      <c r="C194" s="189" t="s">
        <v>537</v>
      </c>
      <c r="D194" s="189" t="s">
        <v>125</v>
      </c>
      <c r="E194" s="190" t="s">
        <v>538</v>
      </c>
      <c r="F194" s="191" t="s">
        <v>539</v>
      </c>
      <c r="G194" s="192" t="s">
        <v>185</v>
      </c>
      <c r="H194" s="193">
        <v>17.600000000000001</v>
      </c>
      <c r="I194" s="194"/>
      <c r="J194" s="195">
        <f>ROUND(I194*H194,2)</f>
        <v>0</v>
      </c>
      <c r="K194" s="191" t="s">
        <v>129</v>
      </c>
      <c r="L194" s="58"/>
      <c r="M194" s="196" t="s">
        <v>21</v>
      </c>
      <c r="N194" s="197" t="s">
        <v>43</v>
      </c>
      <c r="O194" s="39"/>
      <c r="P194" s="198">
        <f>O194*H194</f>
        <v>0</v>
      </c>
      <c r="Q194" s="198">
        <v>3.0000000000000001E-5</v>
      </c>
      <c r="R194" s="198">
        <f>Q194*H194</f>
        <v>5.2800000000000004E-4</v>
      </c>
      <c r="S194" s="198">
        <v>0</v>
      </c>
      <c r="T194" s="199">
        <f>S194*H194</f>
        <v>0</v>
      </c>
      <c r="AR194" s="21" t="s">
        <v>377</v>
      </c>
      <c r="AT194" s="21" t="s">
        <v>125</v>
      </c>
      <c r="AU194" s="21" t="s">
        <v>82</v>
      </c>
      <c r="AY194" s="21" t="s">
        <v>123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21" t="s">
        <v>80</v>
      </c>
      <c r="BK194" s="200">
        <f>ROUND(I194*H194,2)</f>
        <v>0</v>
      </c>
      <c r="BL194" s="21" t="s">
        <v>377</v>
      </c>
      <c r="BM194" s="21" t="s">
        <v>540</v>
      </c>
    </row>
    <row r="195" spans="2:65" s="1" customFormat="1" ht="12">
      <c r="B195" s="38"/>
      <c r="C195" s="60"/>
      <c r="D195" s="201" t="s">
        <v>132</v>
      </c>
      <c r="E195" s="60"/>
      <c r="F195" s="202" t="s">
        <v>541</v>
      </c>
      <c r="G195" s="60"/>
      <c r="H195" s="60"/>
      <c r="I195" s="160"/>
      <c r="J195" s="60"/>
      <c r="K195" s="60"/>
      <c r="L195" s="58"/>
      <c r="M195" s="203"/>
      <c r="N195" s="39"/>
      <c r="O195" s="39"/>
      <c r="P195" s="39"/>
      <c r="Q195" s="39"/>
      <c r="R195" s="39"/>
      <c r="S195" s="39"/>
      <c r="T195" s="75"/>
      <c r="AT195" s="21" t="s">
        <v>132</v>
      </c>
      <c r="AU195" s="21" t="s">
        <v>82</v>
      </c>
    </row>
    <row r="196" spans="2:65" s="1" customFormat="1" ht="48">
      <c r="B196" s="38"/>
      <c r="C196" s="60"/>
      <c r="D196" s="201" t="s">
        <v>134</v>
      </c>
      <c r="E196" s="60"/>
      <c r="F196" s="204" t="s">
        <v>542</v>
      </c>
      <c r="G196" s="60"/>
      <c r="H196" s="60"/>
      <c r="I196" s="160"/>
      <c r="J196" s="60"/>
      <c r="K196" s="60"/>
      <c r="L196" s="58"/>
      <c r="M196" s="226"/>
      <c r="N196" s="227"/>
      <c r="O196" s="227"/>
      <c r="P196" s="227"/>
      <c r="Q196" s="227"/>
      <c r="R196" s="227"/>
      <c r="S196" s="227"/>
      <c r="T196" s="228"/>
      <c r="AT196" s="21" t="s">
        <v>134</v>
      </c>
      <c r="AU196" s="21" t="s">
        <v>82</v>
      </c>
    </row>
    <row r="197" spans="2:65" s="1" customFormat="1" ht="6.9" customHeight="1">
      <c r="B197" s="53"/>
      <c r="C197" s="54"/>
      <c r="D197" s="54"/>
      <c r="E197" s="54"/>
      <c r="F197" s="54"/>
      <c r="G197" s="54"/>
      <c r="H197" s="54"/>
      <c r="I197" s="136"/>
      <c r="J197" s="54"/>
      <c r="K197" s="54"/>
      <c r="L197" s="58"/>
    </row>
  </sheetData>
  <sheetProtection algorithmName="SHA-512" hashValue="2pxtKTHlK7D1V6dZOafl1r5ryqTAnCRd4262hg8QrGnakpPGyMW+XJeLcET0vRRkHO/TJAIxKh0EpdtOnvzwaw==" saltValue="Kgnhiysm4DmJh+ALUr9HGm38mvPNjh5bCiZf4wcu/+cuiQHBzxYoU0dACqoU8INT6vKtBZLvWA71otAyJWnH6g==" spinCount="100000" sheet="1" objects="1" scenarios="1" formatColumns="0" formatRows="0" autoFilter="0"/>
  <autoFilter ref="C83:K196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7"/>
  <sheetViews>
    <sheetView showGridLines="0" tabSelected="1" workbookViewId="0">
      <pane ySplit="1" topLeftCell="A80" activePane="bottomLeft" state="frozen"/>
      <selection pane="bottomLeft"/>
    </sheetView>
  </sheetViews>
  <sheetFormatPr defaultRowHeight="14.4"/>
  <cols>
    <col min="1" max="1" width="7.140625" customWidth="1"/>
    <col min="2" max="2" width="1.42578125" customWidth="1"/>
    <col min="3" max="3" width="3.5703125" customWidth="1"/>
    <col min="4" max="4" width="3.7109375" customWidth="1"/>
    <col min="5" max="5" width="14.7109375" customWidth="1"/>
    <col min="6" max="6" width="64.28515625" customWidth="1"/>
    <col min="7" max="7" width="7.42578125" customWidth="1"/>
    <col min="8" max="8" width="9.5703125" customWidth="1"/>
    <col min="9" max="9" width="10.85546875" style="108" customWidth="1"/>
    <col min="10" max="10" width="20.140625" customWidth="1"/>
    <col min="11" max="11" width="13.28515625" customWidth="1"/>
    <col min="13" max="18" width="9.140625" hidden="1"/>
    <col min="19" max="19" width="7" hidden="1" customWidth="1"/>
    <col min="20" max="20" width="25.42578125" hidden="1" customWidth="1"/>
    <col min="21" max="21" width="14" hidden="1" customWidth="1"/>
    <col min="22" max="22" width="10.5703125" customWidth="1"/>
    <col min="23" max="23" width="14" customWidth="1"/>
    <col min="24" max="24" width="10.5703125" customWidth="1"/>
    <col min="25" max="25" width="12.85546875" customWidth="1"/>
    <col min="26" max="26" width="9.42578125" customWidth="1"/>
    <col min="27" max="27" width="12.85546875" customWidth="1"/>
    <col min="28" max="28" width="14" customWidth="1"/>
    <col min="29" max="29" width="9.42578125" customWidth="1"/>
    <col min="30" max="30" width="12.85546875" customWidth="1"/>
    <col min="31" max="31" width="14" customWidth="1"/>
    <col min="44" max="65" width="9.140625" hidden="1"/>
  </cols>
  <sheetData>
    <row r="1" spans="1:70" ht="21.75" customHeight="1">
      <c r="A1" s="18"/>
      <c r="B1" s="109"/>
      <c r="C1" s="109"/>
      <c r="D1" s="110" t="s">
        <v>1</v>
      </c>
      <c r="E1" s="109"/>
      <c r="F1" s="111" t="s">
        <v>89</v>
      </c>
      <c r="G1" s="353" t="s">
        <v>90</v>
      </c>
      <c r="H1" s="353"/>
      <c r="I1" s="112"/>
      <c r="J1" s="111" t="s">
        <v>91</v>
      </c>
      <c r="K1" s="110" t="s">
        <v>92</v>
      </c>
      <c r="L1" s="111" t="s">
        <v>93</v>
      </c>
      <c r="M1" s="111"/>
      <c r="N1" s="111"/>
      <c r="O1" s="111"/>
      <c r="P1" s="111"/>
      <c r="Q1" s="111"/>
      <c r="R1" s="111"/>
      <c r="S1" s="111"/>
      <c r="T1" s="111"/>
      <c r="U1" s="17"/>
      <c r="V1" s="17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344"/>
      <c r="M2" s="344"/>
      <c r="N2" s="344"/>
      <c r="O2" s="344"/>
      <c r="P2" s="344"/>
      <c r="Q2" s="344"/>
      <c r="R2" s="344"/>
      <c r="S2" s="344"/>
      <c r="T2" s="344"/>
      <c r="U2" s="344"/>
      <c r="V2" s="344"/>
      <c r="AT2" s="21" t="s">
        <v>88</v>
      </c>
    </row>
    <row r="3" spans="1:70" ht="6.9" customHeight="1">
      <c r="B3" s="22"/>
      <c r="C3" s="23"/>
      <c r="D3" s="23"/>
      <c r="E3" s="23"/>
      <c r="F3" s="23"/>
      <c r="G3" s="23"/>
      <c r="H3" s="23"/>
      <c r="I3" s="113"/>
      <c r="J3" s="23"/>
      <c r="K3" s="24"/>
      <c r="AT3" s="21" t="s">
        <v>82</v>
      </c>
    </row>
    <row r="4" spans="1:70" ht="36.9" customHeight="1">
      <c r="B4" s="25"/>
      <c r="C4" s="26"/>
      <c r="D4" s="27" t="s">
        <v>94</v>
      </c>
      <c r="E4" s="26"/>
      <c r="F4" s="26"/>
      <c r="G4" s="26"/>
      <c r="H4" s="26"/>
      <c r="I4" s="114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114"/>
      <c r="J5" s="26"/>
      <c r="K5" s="28"/>
    </row>
    <row r="6" spans="1:70" ht="13.2">
      <c r="B6" s="25"/>
      <c r="C6" s="26"/>
      <c r="D6" s="34" t="s">
        <v>18</v>
      </c>
      <c r="E6" s="26"/>
      <c r="F6" s="26"/>
      <c r="G6" s="26"/>
      <c r="H6" s="26"/>
      <c r="I6" s="114"/>
      <c r="J6" s="26"/>
      <c r="K6" s="28"/>
    </row>
    <row r="7" spans="1:70" ht="14.4" customHeight="1">
      <c r="B7" s="25"/>
      <c r="C7" s="26"/>
      <c r="D7" s="26"/>
      <c r="E7" s="345" t="str">
        <f>'Rekapitulace stavby'!K6</f>
        <v>Pěší propojení Za Bažantnicí</v>
      </c>
      <c r="F7" s="346"/>
      <c r="G7" s="346"/>
      <c r="H7" s="346"/>
      <c r="I7" s="114"/>
      <c r="J7" s="26"/>
      <c r="K7" s="28"/>
    </row>
    <row r="8" spans="1:70" s="1" customFormat="1" ht="13.2">
      <c r="B8" s="38"/>
      <c r="C8" s="39"/>
      <c r="D8" s="34" t="s">
        <v>95</v>
      </c>
      <c r="E8" s="39"/>
      <c r="F8" s="39"/>
      <c r="G8" s="39"/>
      <c r="H8" s="39"/>
      <c r="I8" s="115"/>
      <c r="J8" s="39"/>
      <c r="K8" s="42"/>
    </row>
    <row r="9" spans="1:70" s="1" customFormat="1" ht="36.9" customHeight="1">
      <c r="B9" s="38"/>
      <c r="C9" s="39"/>
      <c r="D9" s="39"/>
      <c r="E9" s="347" t="s">
        <v>543</v>
      </c>
      <c r="F9" s="348"/>
      <c r="G9" s="348"/>
      <c r="H9" s="348"/>
      <c r="I9" s="115"/>
      <c r="J9" s="39"/>
      <c r="K9" s="42"/>
    </row>
    <row r="10" spans="1:70" s="1" customFormat="1" ht="12">
      <c r="B10" s="38"/>
      <c r="C10" s="39"/>
      <c r="D10" s="39"/>
      <c r="E10" s="39"/>
      <c r="F10" s="39"/>
      <c r="G10" s="39"/>
      <c r="H10" s="39"/>
      <c r="I10" s="115"/>
      <c r="J10" s="39"/>
      <c r="K10" s="42"/>
    </row>
    <row r="11" spans="1:70" s="1" customFormat="1" ht="14.4" customHeight="1">
      <c r="B11" s="38"/>
      <c r="C11" s="39"/>
      <c r="D11" s="34" t="s">
        <v>20</v>
      </c>
      <c r="E11" s="39"/>
      <c r="F11" s="32" t="s">
        <v>21</v>
      </c>
      <c r="G11" s="39"/>
      <c r="H11" s="39"/>
      <c r="I11" s="116" t="s">
        <v>22</v>
      </c>
      <c r="J11" s="32" t="s">
        <v>21</v>
      </c>
      <c r="K11" s="42"/>
    </row>
    <row r="12" spans="1:70" s="1" customFormat="1" ht="14.4" customHeight="1">
      <c r="B12" s="38"/>
      <c r="C12" s="39"/>
      <c r="D12" s="34" t="s">
        <v>23</v>
      </c>
      <c r="E12" s="39"/>
      <c r="F12" s="32" t="s">
        <v>24</v>
      </c>
      <c r="G12" s="39"/>
      <c r="H12" s="39"/>
      <c r="I12" s="116" t="s">
        <v>25</v>
      </c>
      <c r="J12" s="117" t="str">
        <f>'Rekapitulace stavby'!AN8</f>
        <v>28. 6. 2018</v>
      </c>
      <c r="K12" s="42"/>
    </row>
    <row r="13" spans="1:70" s="1" customFormat="1" ht="10.8" customHeight="1">
      <c r="B13" s="38"/>
      <c r="C13" s="39"/>
      <c r="D13" s="39"/>
      <c r="E13" s="39"/>
      <c r="F13" s="39"/>
      <c r="G13" s="39"/>
      <c r="H13" s="39"/>
      <c r="I13" s="115"/>
      <c r="J13" s="39"/>
      <c r="K13" s="42"/>
    </row>
    <row r="14" spans="1:70" s="1" customFormat="1" ht="14.4" customHeight="1">
      <c r="B14" s="38"/>
      <c r="C14" s="39"/>
      <c r="D14" s="34" t="s">
        <v>27</v>
      </c>
      <c r="E14" s="39"/>
      <c r="F14" s="39"/>
      <c r="G14" s="39"/>
      <c r="H14" s="39"/>
      <c r="I14" s="116" t="s">
        <v>28</v>
      </c>
      <c r="J14" s="32" t="s">
        <v>21</v>
      </c>
      <c r="K14" s="42"/>
    </row>
    <row r="15" spans="1:70" s="1" customFormat="1" ht="18" customHeight="1">
      <c r="B15" s="38"/>
      <c r="C15" s="39"/>
      <c r="D15" s="39"/>
      <c r="E15" s="32" t="s">
        <v>29</v>
      </c>
      <c r="F15" s="39"/>
      <c r="G15" s="39"/>
      <c r="H15" s="39"/>
      <c r="I15" s="116" t="s">
        <v>30</v>
      </c>
      <c r="J15" s="32" t="s">
        <v>21</v>
      </c>
      <c r="K15" s="42"/>
    </row>
    <row r="16" spans="1:70" s="1" customFormat="1" ht="6.9" customHeight="1">
      <c r="B16" s="38"/>
      <c r="C16" s="39"/>
      <c r="D16" s="39"/>
      <c r="E16" s="39"/>
      <c r="F16" s="39"/>
      <c r="G16" s="39"/>
      <c r="H16" s="39"/>
      <c r="I16" s="115"/>
      <c r="J16" s="39"/>
      <c r="K16" s="42"/>
    </row>
    <row r="17" spans="2:11" s="1" customFormat="1" ht="14.4" customHeight="1">
      <c r="B17" s="38"/>
      <c r="C17" s="39"/>
      <c r="D17" s="34" t="s">
        <v>31</v>
      </c>
      <c r="E17" s="39"/>
      <c r="F17" s="39"/>
      <c r="G17" s="39"/>
      <c r="H17" s="39"/>
      <c r="I17" s="116" t="s">
        <v>28</v>
      </c>
      <c r="J17" s="32" t="str">
        <f>IF('Rekapitulace stavby'!AN13="Vyplň údaj","",IF('Rekapitulace stavby'!AN13="","",'Rekapitulace stavby'!AN13))</f>
        <v/>
      </c>
      <c r="K17" s="42"/>
    </row>
    <row r="18" spans="2:11" s="1" customFormat="1" ht="18" customHeight="1">
      <c r="B18" s="38"/>
      <c r="C18" s="39"/>
      <c r="D18" s="39"/>
      <c r="E18" s="32" t="str">
        <f>IF('Rekapitulace stavby'!E14="Vyplň údaj","",IF('Rekapitulace stavby'!E14="","",'Rekapitulace stavby'!E14))</f>
        <v/>
      </c>
      <c r="F18" s="39"/>
      <c r="G18" s="39"/>
      <c r="H18" s="39"/>
      <c r="I18" s="116" t="s">
        <v>30</v>
      </c>
      <c r="J18" s="32" t="str">
        <f>IF('Rekapitulace stavby'!AN14="Vyplň údaj","",IF('Rekapitulace stavby'!AN14="","",'Rekapitulace stavby'!AN14))</f>
        <v/>
      </c>
      <c r="K18" s="42"/>
    </row>
    <row r="19" spans="2:11" s="1" customFormat="1" ht="6.9" customHeight="1">
      <c r="B19" s="38"/>
      <c r="C19" s="39"/>
      <c r="D19" s="39"/>
      <c r="E19" s="39"/>
      <c r="F19" s="39"/>
      <c r="G19" s="39"/>
      <c r="H19" s="39"/>
      <c r="I19" s="115"/>
      <c r="J19" s="39"/>
      <c r="K19" s="42"/>
    </row>
    <row r="20" spans="2:11" s="1" customFormat="1" ht="14.4" customHeight="1">
      <c r="B20" s="38"/>
      <c r="C20" s="39"/>
      <c r="D20" s="34" t="s">
        <v>33</v>
      </c>
      <c r="E20" s="39"/>
      <c r="F20" s="39"/>
      <c r="G20" s="39"/>
      <c r="H20" s="39"/>
      <c r="I20" s="116" t="s">
        <v>28</v>
      </c>
      <c r="J20" s="32" t="s">
        <v>21</v>
      </c>
      <c r="K20" s="42"/>
    </row>
    <row r="21" spans="2:11" s="1" customFormat="1" ht="18" customHeight="1">
      <c r="B21" s="38"/>
      <c r="C21" s="39"/>
      <c r="D21" s="39"/>
      <c r="E21" s="32" t="s">
        <v>34</v>
      </c>
      <c r="F21" s="39"/>
      <c r="G21" s="39"/>
      <c r="H21" s="39"/>
      <c r="I21" s="116" t="s">
        <v>30</v>
      </c>
      <c r="J21" s="32" t="s">
        <v>21</v>
      </c>
      <c r="K21" s="42"/>
    </row>
    <row r="22" spans="2:11" s="1" customFormat="1" ht="6.9" customHeight="1">
      <c r="B22" s="38"/>
      <c r="C22" s="39"/>
      <c r="D22" s="39"/>
      <c r="E22" s="39"/>
      <c r="F22" s="39"/>
      <c r="G22" s="39"/>
      <c r="H22" s="39"/>
      <c r="I22" s="115"/>
      <c r="J22" s="39"/>
      <c r="K22" s="42"/>
    </row>
    <row r="23" spans="2:11" s="1" customFormat="1" ht="14.4" customHeight="1">
      <c r="B23" s="38"/>
      <c r="C23" s="39"/>
      <c r="D23" s="34" t="s">
        <v>36</v>
      </c>
      <c r="E23" s="39"/>
      <c r="F23" s="39"/>
      <c r="G23" s="39"/>
      <c r="H23" s="39"/>
      <c r="I23" s="115"/>
      <c r="J23" s="39"/>
      <c r="K23" s="42"/>
    </row>
    <row r="24" spans="2:11" s="6" customFormat="1" ht="14.4" customHeight="1">
      <c r="B24" s="118"/>
      <c r="C24" s="119"/>
      <c r="D24" s="119"/>
      <c r="E24" s="314" t="s">
        <v>21</v>
      </c>
      <c r="F24" s="314"/>
      <c r="G24" s="314"/>
      <c r="H24" s="314"/>
      <c r="I24" s="120"/>
      <c r="J24" s="119"/>
      <c r="K24" s="121"/>
    </row>
    <row r="25" spans="2:11" s="1" customFormat="1" ht="6.9" customHeight="1">
      <c r="B25" s="38"/>
      <c r="C25" s="39"/>
      <c r="D25" s="39"/>
      <c r="E25" s="39"/>
      <c r="F25" s="39"/>
      <c r="G25" s="39"/>
      <c r="H25" s="39"/>
      <c r="I25" s="115"/>
      <c r="J25" s="39"/>
      <c r="K25" s="42"/>
    </row>
    <row r="26" spans="2:11" s="1" customFormat="1" ht="6.9" customHeight="1">
      <c r="B26" s="38"/>
      <c r="C26" s="39"/>
      <c r="D26" s="82"/>
      <c r="E26" s="82"/>
      <c r="F26" s="82"/>
      <c r="G26" s="82"/>
      <c r="H26" s="82"/>
      <c r="I26" s="122"/>
      <c r="J26" s="82"/>
      <c r="K26" s="123"/>
    </row>
    <row r="27" spans="2:11" s="1" customFormat="1" ht="25.35" customHeight="1">
      <c r="B27" s="38"/>
      <c r="C27" s="39"/>
      <c r="D27" s="124" t="s">
        <v>38</v>
      </c>
      <c r="E27" s="39"/>
      <c r="F27" s="39"/>
      <c r="G27" s="39"/>
      <c r="H27" s="39"/>
      <c r="I27" s="115"/>
      <c r="J27" s="125">
        <f>ROUND(J80,2)</f>
        <v>0</v>
      </c>
      <c r="K27" s="42"/>
    </row>
    <row r="28" spans="2:11" s="1" customFormat="1" ht="6.9" customHeight="1">
      <c r="B28" s="38"/>
      <c r="C28" s="39"/>
      <c r="D28" s="82"/>
      <c r="E28" s="82"/>
      <c r="F28" s="82"/>
      <c r="G28" s="82"/>
      <c r="H28" s="82"/>
      <c r="I28" s="122"/>
      <c r="J28" s="82"/>
      <c r="K28" s="123"/>
    </row>
    <row r="29" spans="2:11" s="1" customFormat="1" ht="14.4" customHeight="1">
      <c r="B29" s="38"/>
      <c r="C29" s="39"/>
      <c r="D29" s="39"/>
      <c r="E29" s="39"/>
      <c r="F29" s="43" t="s">
        <v>40</v>
      </c>
      <c r="G29" s="39"/>
      <c r="H29" s="39"/>
      <c r="I29" s="126" t="s">
        <v>39</v>
      </c>
      <c r="J29" s="43" t="s">
        <v>41</v>
      </c>
      <c r="K29" s="42"/>
    </row>
    <row r="30" spans="2:11" s="1" customFormat="1" ht="14.4" customHeight="1">
      <c r="B30" s="38"/>
      <c r="C30" s="39"/>
      <c r="D30" s="46" t="s">
        <v>42</v>
      </c>
      <c r="E30" s="46" t="s">
        <v>43</v>
      </c>
      <c r="F30" s="127">
        <f>ROUND(SUM(BE80:BE96), 2)</f>
        <v>0</v>
      </c>
      <c r="G30" s="39"/>
      <c r="H30" s="39"/>
      <c r="I30" s="128">
        <v>0.21</v>
      </c>
      <c r="J30" s="127">
        <f>ROUND(ROUND((SUM(BE80:BE96)), 2)*I30, 2)</f>
        <v>0</v>
      </c>
      <c r="K30" s="42"/>
    </row>
    <row r="31" spans="2:11" s="1" customFormat="1" ht="14.4" customHeight="1">
      <c r="B31" s="38"/>
      <c r="C31" s="39"/>
      <c r="D31" s="39"/>
      <c r="E31" s="46" t="s">
        <v>44</v>
      </c>
      <c r="F31" s="127">
        <f>ROUND(SUM(BF80:BF96), 2)</f>
        <v>0</v>
      </c>
      <c r="G31" s="39"/>
      <c r="H31" s="39"/>
      <c r="I31" s="128">
        <v>0.15</v>
      </c>
      <c r="J31" s="127">
        <f>ROUND(ROUND((SUM(BF80:BF96)), 2)*I31, 2)</f>
        <v>0</v>
      </c>
      <c r="K31" s="42"/>
    </row>
    <row r="32" spans="2:11" s="1" customFormat="1" ht="14.4" hidden="1" customHeight="1">
      <c r="B32" s="38"/>
      <c r="C32" s="39"/>
      <c r="D32" s="39"/>
      <c r="E32" s="46" t="s">
        <v>45</v>
      </c>
      <c r="F32" s="127">
        <f>ROUND(SUM(BG80:BG96), 2)</f>
        <v>0</v>
      </c>
      <c r="G32" s="39"/>
      <c r="H32" s="39"/>
      <c r="I32" s="128">
        <v>0.21</v>
      </c>
      <c r="J32" s="127">
        <v>0</v>
      </c>
      <c r="K32" s="42"/>
    </row>
    <row r="33" spans="2:11" s="1" customFormat="1" ht="14.4" hidden="1" customHeight="1">
      <c r="B33" s="38"/>
      <c r="C33" s="39"/>
      <c r="D33" s="39"/>
      <c r="E33" s="46" t="s">
        <v>46</v>
      </c>
      <c r="F33" s="127">
        <f>ROUND(SUM(BH80:BH96), 2)</f>
        <v>0</v>
      </c>
      <c r="G33" s="39"/>
      <c r="H33" s="39"/>
      <c r="I33" s="128">
        <v>0.15</v>
      </c>
      <c r="J33" s="127">
        <v>0</v>
      </c>
      <c r="K33" s="42"/>
    </row>
    <row r="34" spans="2:11" s="1" customFormat="1" ht="14.4" hidden="1" customHeight="1">
      <c r="B34" s="38"/>
      <c r="C34" s="39"/>
      <c r="D34" s="39"/>
      <c r="E34" s="46" t="s">
        <v>47</v>
      </c>
      <c r="F34" s="127">
        <f>ROUND(SUM(BI80:BI96), 2)</f>
        <v>0</v>
      </c>
      <c r="G34" s="39"/>
      <c r="H34" s="39"/>
      <c r="I34" s="128">
        <v>0</v>
      </c>
      <c r="J34" s="127">
        <v>0</v>
      </c>
      <c r="K34" s="42"/>
    </row>
    <row r="35" spans="2:11" s="1" customFormat="1" ht="6.9" customHeight="1">
      <c r="B35" s="38"/>
      <c r="C35" s="39"/>
      <c r="D35" s="39"/>
      <c r="E35" s="39"/>
      <c r="F35" s="39"/>
      <c r="G35" s="39"/>
      <c r="H35" s="39"/>
      <c r="I35" s="115"/>
      <c r="J35" s="39"/>
      <c r="K35" s="42"/>
    </row>
    <row r="36" spans="2:11" s="1" customFormat="1" ht="25.35" customHeight="1">
      <c r="B36" s="38"/>
      <c r="C36" s="129"/>
      <c r="D36" s="130" t="s">
        <v>48</v>
      </c>
      <c r="E36" s="76"/>
      <c r="F36" s="76"/>
      <c r="G36" s="131" t="s">
        <v>49</v>
      </c>
      <c r="H36" s="132" t="s">
        <v>50</v>
      </c>
      <c r="I36" s="133"/>
      <c r="J36" s="134">
        <f>SUM(J27:J34)</f>
        <v>0</v>
      </c>
      <c r="K36" s="135"/>
    </row>
    <row r="37" spans="2:11" s="1" customFormat="1" ht="14.4" customHeight="1">
      <c r="B37" s="53"/>
      <c r="C37" s="54"/>
      <c r="D37" s="54"/>
      <c r="E37" s="54"/>
      <c r="F37" s="54"/>
      <c r="G37" s="54"/>
      <c r="H37" s="54"/>
      <c r="I37" s="136"/>
      <c r="J37" s="54"/>
      <c r="K37" s="55"/>
    </row>
    <row r="41" spans="2:11" s="1" customFormat="1" ht="6.9" customHeight="1">
      <c r="B41" s="137"/>
      <c r="C41" s="138"/>
      <c r="D41" s="138"/>
      <c r="E41" s="138"/>
      <c r="F41" s="138"/>
      <c r="G41" s="138"/>
      <c r="H41" s="138"/>
      <c r="I41" s="139"/>
      <c r="J41" s="138"/>
      <c r="K41" s="140"/>
    </row>
    <row r="42" spans="2:11" s="1" customFormat="1" ht="36.9" customHeight="1">
      <c r="B42" s="38"/>
      <c r="C42" s="27" t="s">
        <v>97</v>
      </c>
      <c r="D42" s="39"/>
      <c r="E42" s="39"/>
      <c r="F42" s="39"/>
      <c r="G42" s="39"/>
      <c r="H42" s="39"/>
      <c r="I42" s="115"/>
      <c r="J42" s="39"/>
      <c r="K42" s="42"/>
    </row>
    <row r="43" spans="2:11" s="1" customFormat="1" ht="6.9" customHeight="1">
      <c r="B43" s="38"/>
      <c r="C43" s="39"/>
      <c r="D43" s="39"/>
      <c r="E43" s="39"/>
      <c r="F43" s="39"/>
      <c r="G43" s="39"/>
      <c r="H43" s="39"/>
      <c r="I43" s="115"/>
      <c r="J43" s="39"/>
      <c r="K43" s="42"/>
    </row>
    <row r="44" spans="2:11" s="1" customFormat="1" ht="14.4" customHeight="1">
      <c r="B44" s="38"/>
      <c r="C44" s="34" t="s">
        <v>18</v>
      </c>
      <c r="D44" s="39"/>
      <c r="E44" s="39"/>
      <c r="F44" s="39"/>
      <c r="G44" s="39"/>
      <c r="H44" s="39"/>
      <c r="I44" s="115"/>
      <c r="J44" s="39"/>
      <c r="K44" s="42"/>
    </row>
    <row r="45" spans="2:11" s="1" customFormat="1" ht="14.4" customHeight="1">
      <c r="B45" s="38"/>
      <c r="C45" s="39"/>
      <c r="D45" s="39"/>
      <c r="E45" s="345" t="str">
        <f>E7</f>
        <v>Pěší propojení Za Bažantnicí</v>
      </c>
      <c r="F45" s="346"/>
      <c r="G45" s="346"/>
      <c r="H45" s="346"/>
      <c r="I45" s="115"/>
      <c r="J45" s="39"/>
      <c r="K45" s="42"/>
    </row>
    <row r="46" spans="2:11" s="1" customFormat="1" ht="14.4" customHeight="1">
      <c r="B46" s="38"/>
      <c r="C46" s="34" t="s">
        <v>95</v>
      </c>
      <c r="D46" s="39"/>
      <c r="E46" s="39"/>
      <c r="F46" s="39"/>
      <c r="G46" s="39"/>
      <c r="H46" s="39"/>
      <c r="I46" s="115"/>
      <c r="J46" s="39"/>
      <c r="K46" s="42"/>
    </row>
    <row r="47" spans="2:11" s="1" customFormat="1" ht="16.2" customHeight="1">
      <c r="B47" s="38"/>
      <c r="C47" s="39"/>
      <c r="D47" s="39"/>
      <c r="E47" s="347" t="str">
        <f>E9</f>
        <v>VRN - Vedlejší rozpočtové náklady</v>
      </c>
      <c r="F47" s="348"/>
      <c r="G47" s="348"/>
      <c r="H47" s="348"/>
      <c r="I47" s="115"/>
      <c r="J47" s="39"/>
      <c r="K47" s="42"/>
    </row>
    <row r="48" spans="2:11" s="1" customFormat="1" ht="6.9" customHeight="1">
      <c r="B48" s="38"/>
      <c r="C48" s="39"/>
      <c r="D48" s="39"/>
      <c r="E48" s="39"/>
      <c r="F48" s="39"/>
      <c r="G48" s="39"/>
      <c r="H48" s="39"/>
      <c r="I48" s="115"/>
      <c r="J48" s="39"/>
      <c r="K48" s="42"/>
    </row>
    <row r="49" spans="2:47" s="1" customFormat="1" ht="18" customHeight="1">
      <c r="B49" s="38"/>
      <c r="C49" s="34" t="s">
        <v>23</v>
      </c>
      <c r="D49" s="39"/>
      <c r="E49" s="39"/>
      <c r="F49" s="32" t="str">
        <f>F12</f>
        <v>Praha 4 - Kunratice</v>
      </c>
      <c r="G49" s="39"/>
      <c r="H49" s="39"/>
      <c r="I49" s="116" t="s">
        <v>25</v>
      </c>
      <c r="J49" s="117" t="str">
        <f>IF(J12="","",J12)</f>
        <v>28. 6. 2018</v>
      </c>
      <c r="K49" s="42"/>
    </row>
    <row r="50" spans="2:47" s="1" customFormat="1" ht="6.9" customHeight="1">
      <c r="B50" s="38"/>
      <c r="C50" s="39"/>
      <c r="D50" s="39"/>
      <c r="E50" s="39"/>
      <c r="F50" s="39"/>
      <c r="G50" s="39"/>
      <c r="H50" s="39"/>
      <c r="I50" s="115"/>
      <c r="J50" s="39"/>
      <c r="K50" s="42"/>
    </row>
    <row r="51" spans="2:47" s="1" customFormat="1" ht="13.2">
      <c r="B51" s="38"/>
      <c r="C51" s="34" t="s">
        <v>27</v>
      </c>
      <c r="D51" s="39"/>
      <c r="E51" s="39"/>
      <c r="F51" s="32" t="str">
        <f>E15</f>
        <v>Městská část Praha - Kunratice</v>
      </c>
      <c r="G51" s="39"/>
      <c r="H51" s="39"/>
      <c r="I51" s="116" t="s">
        <v>33</v>
      </c>
      <c r="J51" s="314" t="str">
        <f>E21</f>
        <v>DIPRO, spol. s r.o.</v>
      </c>
      <c r="K51" s="42"/>
    </row>
    <row r="52" spans="2:47" s="1" customFormat="1" ht="14.4" customHeight="1">
      <c r="B52" s="38"/>
      <c r="C52" s="34" t="s">
        <v>31</v>
      </c>
      <c r="D52" s="39"/>
      <c r="E52" s="39"/>
      <c r="F52" s="32" t="str">
        <f>IF(E18="","",E18)</f>
        <v/>
      </c>
      <c r="G52" s="39"/>
      <c r="H52" s="39"/>
      <c r="I52" s="115"/>
      <c r="J52" s="349"/>
      <c r="K52" s="42"/>
    </row>
    <row r="53" spans="2:47" s="1" customFormat="1" ht="10.35" customHeight="1">
      <c r="B53" s="38"/>
      <c r="C53" s="39"/>
      <c r="D53" s="39"/>
      <c r="E53" s="39"/>
      <c r="F53" s="39"/>
      <c r="G53" s="39"/>
      <c r="H53" s="39"/>
      <c r="I53" s="115"/>
      <c r="J53" s="39"/>
      <c r="K53" s="42"/>
    </row>
    <row r="54" spans="2:47" s="1" customFormat="1" ht="29.25" customHeight="1">
      <c r="B54" s="38"/>
      <c r="C54" s="141" t="s">
        <v>98</v>
      </c>
      <c r="D54" s="129"/>
      <c r="E54" s="129"/>
      <c r="F54" s="129"/>
      <c r="G54" s="129"/>
      <c r="H54" s="129"/>
      <c r="I54" s="142"/>
      <c r="J54" s="143" t="s">
        <v>99</v>
      </c>
      <c r="K54" s="144"/>
    </row>
    <row r="55" spans="2:47" s="1" customFormat="1" ht="10.35" customHeight="1">
      <c r="B55" s="38"/>
      <c r="C55" s="39"/>
      <c r="D55" s="39"/>
      <c r="E55" s="39"/>
      <c r="F55" s="39"/>
      <c r="G55" s="39"/>
      <c r="H55" s="39"/>
      <c r="I55" s="115"/>
      <c r="J55" s="39"/>
      <c r="K55" s="42"/>
    </row>
    <row r="56" spans="2:47" s="1" customFormat="1" ht="29.25" customHeight="1">
      <c r="B56" s="38"/>
      <c r="C56" s="145" t="s">
        <v>100</v>
      </c>
      <c r="D56" s="39"/>
      <c r="E56" s="39"/>
      <c r="F56" s="39"/>
      <c r="G56" s="39"/>
      <c r="H56" s="39"/>
      <c r="I56" s="115"/>
      <c r="J56" s="125">
        <f>J80</f>
        <v>0</v>
      </c>
      <c r="K56" s="42"/>
      <c r="AU56" s="21" t="s">
        <v>101</v>
      </c>
    </row>
    <row r="57" spans="2:47" s="7" customFormat="1" ht="24.9" customHeight="1">
      <c r="B57" s="146"/>
      <c r="C57" s="147"/>
      <c r="D57" s="148" t="s">
        <v>543</v>
      </c>
      <c r="E57" s="149"/>
      <c r="F57" s="149"/>
      <c r="G57" s="149"/>
      <c r="H57" s="149"/>
      <c r="I57" s="150"/>
      <c r="J57" s="151">
        <f>J81</f>
        <v>0</v>
      </c>
      <c r="K57" s="152"/>
    </row>
    <row r="58" spans="2:47" s="8" customFormat="1" ht="19.95" customHeight="1">
      <c r="B58" s="153"/>
      <c r="C58" s="154"/>
      <c r="D58" s="155" t="s">
        <v>544</v>
      </c>
      <c r="E58" s="156"/>
      <c r="F58" s="156"/>
      <c r="G58" s="156"/>
      <c r="H58" s="156"/>
      <c r="I58" s="157"/>
      <c r="J58" s="158">
        <f>J82</f>
        <v>0</v>
      </c>
      <c r="K58" s="159"/>
    </row>
    <row r="59" spans="2:47" s="8" customFormat="1" ht="19.95" customHeight="1">
      <c r="B59" s="153"/>
      <c r="C59" s="154"/>
      <c r="D59" s="155" t="s">
        <v>545</v>
      </c>
      <c r="E59" s="156"/>
      <c r="F59" s="156"/>
      <c r="G59" s="156"/>
      <c r="H59" s="156"/>
      <c r="I59" s="157"/>
      <c r="J59" s="158">
        <f>J91</f>
        <v>0</v>
      </c>
      <c r="K59" s="159"/>
    </row>
    <row r="60" spans="2:47" s="8" customFormat="1" ht="19.95" customHeight="1">
      <c r="B60" s="153"/>
      <c r="C60" s="154"/>
      <c r="D60" s="155" t="s">
        <v>546</v>
      </c>
      <c r="E60" s="156"/>
      <c r="F60" s="156"/>
      <c r="G60" s="156"/>
      <c r="H60" s="156"/>
      <c r="I60" s="157"/>
      <c r="J60" s="158">
        <f>J94</f>
        <v>0</v>
      </c>
      <c r="K60" s="159"/>
    </row>
    <row r="61" spans="2:47" s="1" customFormat="1" ht="21.75" customHeight="1">
      <c r="B61" s="38"/>
      <c r="C61" s="39"/>
      <c r="D61" s="39"/>
      <c r="E61" s="39"/>
      <c r="F61" s="39"/>
      <c r="G61" s="39"/>
      <c r="H61" s="39"/>
      <c r="I61" s="115"/>
      <c r="J61" s="39"/>
      <c r="K61" s="42"/>
    </row>
    <row r="62" spans="2:47" s="1" customFormat="1" ht="6.9" customHeight="1">
      <c r="B62" s="53"/>
      <c r="C62" s="54"/>
      <c r="D62" s="54"/>
      <c r="E62" s="54"/>
      <c r="F62" s="54"/>
      <c r="G62" s="54"/>
      <c r="H62" s="54"/>
      <c r="I62" s="136"/>
      <c r="J62" s="54"/>
      <c r="K62" s="55"/>
    </row>
    <row r="66" spans="2:63" s="1" customFormat="1" ht="6.9" customHeight="1">
      <c r="B66" s="56"/>
      <c r="C66" s="57"/>
      <c r="D66" s="57"/>
      <c r="E66" s="57"/>
      <c r="F66" s="57"/>
      <c r="G66" s="57"/>
      <c r="H66" s="57"/>
      <c r="I66" s="139"/>
      <c r="J66" s="57"/>
      <c r="K66" s="57"/>
      <c r="L66" s="58"/>
    </row>
    <row r="67" spans="2:63" s="1" customFormat="1" ht="36.9" customHeight="1">
      <c r="B67" s="38"/>
      <c r="C67" s="59" t="s">
        <v>107</v>
      </c>
      <c r="D67" s="60"/>
      <c r="E67" s="60"/>
      <c r="F67" s="60"/>
      <c r="G67" s="60"/>
      <c r="H67" s="60"/>
      <c r="I67" s="160"/>
      <c r="J67" s="60"/>
      <c r="K67" s="60"/>
      <c r="L67" s="58"/>
    </row>
    <row r="68" spans="2:63" s="1" customFormat="1" ht="6.9" customHeight="1">
      <c r="B68" s="38"/>
      <c r="C68" s="60"/>
      <c r="D68" s="60"/>
      <c r="E68" s="60"/>
      <c r="F68" s="60"/>
      <c r="G68" s="60"/>
      <c r="H68" s="60"/>
      <c r="I68" s="160"/>
      <c r="J68" s="60"/>
      <c r="K68" s="60"/>
      <c r="L68" s="58"/>
    </row>
    <row r="69" spans="2:63" s="1" customFormat="1" ht="14.4" customHeight="1">
      <c r="B69" s="38"/>
      <c r="C69" s="62" t="s">
        <v>18</v>
      </c>
      <c r="D69" s="60"/>
      <c r="E69" s="60"/>
      <c r="F69" s="60"/>
      <c r="G69" s="60"/>
      <c r="H69" s="60"/>
      <c r="I69" s="160"/>
      <c r="J69" s="60"/>
      <c r="K69" s="60"/>
      <c r="L69" s="58"/>
    </row>
    <row r="70" spans="2:63" s="1" customFormat="1" ht="14.4" customHeight="1">
      <c r="B70" s="38"/>
      <c r="C70" s="60"/>
      <c r="D70" s="60"/>
      <c r="E70" s="350" t="str">
        <f>E7</f>
        <v>Pěší propojení Za Bažantnicí</v>
      </c>
      <c r="F70" s="351"/>
      <c r="G70" s="351"/>
      <c r="H70" s="351"/>
      <c r="I70" s="160"/>
      <c r="J70" s="60"/>
      <c r="K70" s="60"/>
      <c r="L70" s="58"/>
    </row>
    <row r="71" spans="2:63" s="1" customFormat="1" ht="14.4" customHeight="1">
      <c r="B71" s="38"/>
      <c r="C71" s="62" t="s">
        <v>95</v>
      </c>
      <c r="D71" s="60"/>
      <c r="E71" s="60"/>
      <c r="F71" s="60"/>
      <c r="G71" s="60"/>
      <c r="H71" s="60"/>
      <c r="I71" s="160"/>
      <c r="J71" s="60"/>
      <c r="K71" s="60"/>
      <c r="L71" s="58"/>
    </row>
    <row r="72" spans="2:63" s="1" customFormat="1" ht="16.2" customHeight="1">
      <c r="B72" s="38"/>
      <c r="C72" s="60"/>
      <c r="D72" s="60"/>
      <c r="E72" s="325" t="str">
        <f>E9</f>
        <v>VRN - Vedlejší rozpočtové náklady</v>
      </c>
      <c r="F72" s="352"/>
      <c r="G72" s="352"/>
      <c r="H72" s="352"/>
      <c r="I72" s="160"/>
      <c r="J72" s="60"/>
      <c r="K72" s="60"/>
      <c r="L72" s="58"/>
    </row>
    <row r="73" spans="2:63" s="1" customFormat="1" ht="6.9" customHeight="1">
      <c r="B73" s="38"/>
      <c r="C73" s="60"/>
      <c r="D73" s="60"/>
      <c r="E73" s="60"/>
      <c r="F73" s="60"/>
      <c r="G73" s="60"/>
      <c r="H73" s="60"/>
      <c r="I73" s="160"/>
      <c r="J73" s="60"/>
      <c r="K73" s="60"/>
      <c r="L73" s="58"/>
    </row>
    <row r="74" spans="2:63" s="1" customFormat="1" ht="18" customHeight="1">
      <c r="B74" s="38"/>
      <c r="C74" s="62" t="s">
        <v>23</v>
      </c>
      <c r="D74" s="60"/>
      <c r="E74" s="60"/>
      <c r="F74" s="161" t="str">
        <f>F12</f>
        <v>Praha 4 - Kunratice</v>
      </c>
      <c r="G74" s="60"/>
      <c r="H74" s="60"/>
      <c r="I74" s="162" t="s">
        <v>25</v>
      </c>
      <c r="J74" s="70" t="str">
        <f>IF(J12="","",J12)</f>
        <v>28. 6. 2018</v>
      </c>
      <c r="K74" s="60"/>
      <c r="L74" s="58"/>
    </row>
    <row r="75" spans="2:63" s="1" customFormat="1" ht="6.9" customHeight="1">
      <c r="B75" s="38"/>
      <c r="C75" s="60"/>
      <c r="D75" s="60"/>
      <c r="E75" s="60"/>
      <c r="F75" s="60"/>
      <c r="G75" s="60"/>
      <c r="H75" s="60"/>
      <c r="I75" s="160"/>
      <c r="J75" s="60"/>
      <c r="K75" s="60"/>
      <c r="L75" s="58"/>
    </row>
    <row r="76" spans="2:63" s="1" customFormat="1" ht="13.2">
      <c r="B76" s="38"/>
      <c r="C76" s="62" t="s">
        <v>27</v>
      </c>
      <c r="D76" s="60"/>
      <c r="E76" s="60"/>
      <c r="F76" s="161" t="str">
        <f>E15</f>
        <v>Městská část Praha - Kunratice</v>
      </c>
      <c r="G76" s="60"/>
      <c r="H76" s="60"/>
      <c r="I76" s="162" t="s">
        <v>33</v>
      </c>
      <c r="J76" s="161" t="str">
        <f>E21</f>
        <v>DIPRO, spol. s r.o.</v>
      </c>
      <c r="K76" s="60"/>
      <c r="L76" s="58"/>
    </row>
    <row r="77" spans="2:63" s="1" customFormat="1" ht="14.4" customHeight="1">
      <c r="B77" s="38"/>
      <c r="C77" s="62" t="s">
        <v>31</v>
      </c>
      <c r="D77" s="60"/>
      <c r="E77" s="60"/>
      <c r="F77" s="161" t="str">
        <f>IF(E18="","",E18)</f>
        <v/>
      </c>
      <c r="G77" s="60"/>
      <c r="H77" s="60"/>
      <c r="I77" s="160"/>
      <c r="J77" s="60"/>
      <c r="K77" s="60"/>
      <c r="L77" s="58"/>
    </row>
    <row r="78" spans="2:63" s="1" customFormat="1" ht="10.35" customHeight="1">
      <c r="B78" s="38"/>
      <c r="C78" s="60"/>
      <c r="D78" s="60"/>
      <c r="E78" s="60"/>
      <c r="F78" s="60"/>
      <c r="G78" s="60"/>
      <c r="H78" s="60"/>
      <c r="I78" s="160"/>
      <c r="J78" s="60"/>
      <c r="K78" s="60"/>
      <c r="L78" s="58"/>
    </row>
    <row r="79" spans="2:63" s="9" customFormat="1" ht="29.25" customHeight="1">
      <c r="B79" s="163"/>
      <c r="C79" s="164" t="s">
        <v>108</v>
      </c>
      <c r="D79" s="165" t="s">
        <v>57</v>
      </c>
      <c r="E79" s="165" t="s">
        <v>53</v>
      </c>
      <c r="F79" s="165" t="s">
        <v>109</v>
      </c>
      <c r="G79" s="165" t="s">
        <v>110</v>
      </c>
      <c r="H79" s="165" t="s">
        <v>111</v>
      </c>
      <c r="I79" s="166" t="s">
        <v>112</v>
      </c>
      <c r="J79" s="165" t="s">
        <v>99</v>
      </c>
      <c r="K79" s="167" t="s">
        <v>113</v>
      </c>
      <c r="L79" s="168"/>
      <c r="M79" s="78" t="s">
        <v>114</v>
      </c>
      <c r="N79" s="79" t="s">
        <v>42</v>
      </c>
      <c r="O79" s="79" t="s">
        <v>115</v>
      </c>
      <c r="P79" s="79" t="s">
        <v>116</v>
      </c>
      <c r="Q79" s="79" t="s">
        <v>117</v>
      </c>
      <c r="R79" s="79" t="s">
        <v>118</v>
      </c>
      <c r="S79" s="79" t="s">
        <v>119</v>
      </c>
      <c r="T79" s="80" t="s">
        <v>120</v>
      </c>
    </row>
    <row r="80" spans="2:63" s="1" customFormat="1" ht="29.25" customHeight="1">
      <c r="B80" s="38"/>
      <c r="C80" s="84" t="s">
        <v>100</v>
      </c>
      <c r="D80" s="60"/>
      <c r="E80" s="60"/>
      <c r="F80" s="60"/>
      <c r="G80" s="60"/>
      <c r="H80" s="60"/>
      <c r="I80" s="160"/>
      <c r="J80" s="169">
        <f>BK80</f>
        <v>0</v>
      </c>
      <c r="K80" s="60"/>
      <c r="L80" s="58"/>
      <c r="M80" s="81"/>
      <c r="N80" s="82"/>
      <c r="O80" s="82"/>
      <c r="P80" s="170">
        <f>P81</f>
        <v>0</v>
      </c>
      <c r="Q80" s="82"/>
      <c r="R80" s="170">
        <f>R81</f>
        <v>0</v>
      </c>
      <c r="S80" s="82"/>
      <c r="T80" s="171">
        <f>T81</f>
        <v>0</v>
      </c>
      <c r="AT80" s="21" t="s">
        <v>71</v>
      </c>
      <c r="AU80" s="21" t="s">
        <v>101</v>
      </c>
      <c r="BK80" s="172">
        <f>BK81</f>
        <v>0</v>
      </c>
    </row>
    <row r="81" spans="2:65" s="10" customFormat="1" ht="37.35" customHeight="1">
      <c r="B81" s="173"/>
      <c r="C81" s="174"/>
      <c r="D81" s="175" t="s">
        <v>71</v>
      </c>
      <c r="E81" s="176" t="s">
        <v>86</v>
      </c>
      <c r="F81" s="176" t="s">
        <v>87</v>
      </c>
      <c r="G81" s="174"/>
      <c r="H81" s="174"/>
      <c r="I81" s="177"/>
      <c r="J81" s="178">
        <f>BK81</f>
        <v>0</v>
      </c>
      <c r="K81" s="174"/>
      <c r="L81" s="179"/>
      <c r="M81" s="180"/>
      <c r="N81" s="181"/>
      <c r="O81" s="181"/>
      <c r="P81" s="182">
        <f>P82+P91+P94</f>
        <v>0</v>
      </c>
      <c r="Q81" s="181"/>
      <c r="R81" s="182">
        <f>R82+R91+R94</f>
        <v>0</v>
      </c>
      <c r="S81" s="181"/>
      <c r="T81" s="183">
        <f>T82+T91+T94</f>
        <v>0</v>
      </c>
      <c r="AR81" s="184" t="s">
        <v>156</v>
      </c>
      <c r="AT81" s="185" t="s">
        <v>71</v>
      </c>
      <c r="AU81" s="185" t="s">
        <v>72</v>
      </c>
      <c r="AY81" s="184" t="s">
        <v>123</v>
      </c>
      <c r="BK81" s="186">
        <f>BK82+BK91+BK94</f>
        <v>0</v>
      </c>
    </row>
    <row r="82" spans="2:65" s="10" customFormat="1" ht="19.95" customHeight="1">
      <c r="B82" s="173"/>
      <c r="C82" s="174"/>
      <c r="D82" s="175" t="s">
        <v>71</v>
      </c>
      <c r="E82" s="187" t="s">
        <v>547</v>
      </c>
      <c r="F82" s="187" t="s">
        <v>548</v>
      </c>
      <c r="G82" s="174"/>
      <c r="H82" s="174"/>
      <c r="I82" s="177"/>
      <c r="J82" s="188">
        <f>BK82</f>
        <v>0</v>
      </c>
      <c r="K82" s="174"/>
      <c r="L82" s="179"/>
      <c r="M82" s="180"/>
      <c r="N82" s="181"/>
      <c r="O82" s="181"/>
      <c r="P82" s="182">
        <f>SUM(P83:P90)</f>
        <v>0</v>
      </c>
      <c r="Q82" s="181"/>
      <c r="R82" s="182">
        <f>SUM(R83:R90)</f>
        <v>0</v>
      </c>
      <c r="S82" s="181"/>
      <c r="T82" s="183">
        <f>SUM(T83:T90)</f>
        <v>0</v>
      </c>
      <c r="AR82" s="184" t="s">
        <v>156</v>
      </c>
      <c r="AT82" s="185" t="s">
        <v>71</v>
      </c>
      <c r="AU82" s="185" t="s">
        <v>80</v>
      </c>
      <c r="AY82" s="184" t="s">
        <v>123</v>
      </c>
      <c r="BK82" s="186">
        <f>SUM(BK83:BK90)</f>
        <v>0</v>
      </c>
    </row>
    <row r="83" spans="2:65" s="1" customFormat="1" ht="14.4" customHeight="1">
      <c r="B83" s="38"/>
      <c r="C83" s="189" t="s">
        <v>80</v>
      </c>
      <c r="D83" s="189" t="s">
        <v>125</v>
      </c>
      <c r="E83" s="190" t="s">
        <v>549</v>
      </c>
      <c r="F83" s="191" t="s">
        <v>550</v>
      </c>
      <c r="G83" s="192" t="s">
        <v>450</v>
      </c>
      <c r="H83" s="193">
        <v>1</v>
      </c>
      <c r="I83" s="194"/>
      <c r="J83" s="195">
        <f>ROUND(I83*H83,2)</f>
        <v>0</v>
      </c>
      <c r="K83" s="191" t="s">
        <v>129</v>
      </c>
      <c r="L83" s="58"/>
      <c r="M83" s="196" t="s">
        <v>21</v>
      </c>
      <c r="N83" s="197" t="s">
        <v>43</v>
      </c>
      <c r="O83" s="39"/>
      <c r="P83" s="198">
        <f>O83*H83</f>
        <v>0</v>
      </c>
      <c r="Q83" s="198">
        <v>0</v>
      </c>
      <c r="R83" s="198">
        <f>Q83*H83</f>
        <v>0</v>
      </c>
      <c r="S83" s="198">
        <v>0</v>
      </c>
      <c r="T83" s="199">
        <f>S83*H83</f>
        <v>0</v>
      </c>
      <c r="AR83" s="21" t="s">
        <v>551</v>
      </c>
      <c r="AT83" s="21" t="s">
        <v>125</v>
      </c>
      <c r="AU83" s="21" t="s">
        <v>82</v>
      </c>
      <c r="AY83" s="21" t="s">
        <v>123</v>
      </c>
      <c r="BE83" s="200">
        <f>IF(N83="základní",J83,0)</f>
        <v>0</v>
      </c>
      <c r="BF83" s="200">
        <f>IF(N83="snížená",J83,0)</f>
        <v>0</v>
      </c>
      <c r="BG83" s="200">
        <f>IF(N83="zákl. přenesená",J83,0)</f>
        <v>0</v>
      </c>
      <c r="BH83" s="200">
        <f>IF(N83="sníž. přenesená",J83,0)</f>
        <v>0</v>
      </c>
      <c r="BI83" s="200">
        <f>IF(N83="nulová",J83,0)</f>
        <v>0</v>
      </c>
      <c r="BJ83" s="21" t="s">
        <v>80</v>
      </c>
      <c r="BK83" s="200">
        <f>ROUND(I83*H83,2)</f>
        <v>0</v>
      </c>
      <c r="BL83" s="21" t="s">
        <v>551</v>
      </c>
      <c r="BM83" s="21" t="s">
        <v>552</v>
      </c>
    </row>
    <row r="84" spans="2:65" s="1" customFormat="1" ht="12">
      <c r="B84" s="38"/>
      <c r="C84" s="60"/>
      <c r="D84" s="201" t="s">
        <v>132</v>
      </c>
      <c r="E84" s="60"/>
      <c r="F84" s="202" t="s">
        <v>553</v>
      </c>
      <c r="G84" s="60"/>
      <c r="H84" s="60"/>
      <c r="I84" s="160"/>
      <c r="J84" s="60"/>
      <c r="K84" s="60"/>
      <c r="L84" s="58"/>
      <c r="M84" s="203"/>
      <c r="N84" s="39"/>
      <c r="O84" s="39"/>
      <c r="P84" s="39"/>
      <c r="Q84" s="39"/>
      <c r="R84" s="39"/>
      <c r="S84" s="39"/>
      <c r="T84" s="75"/>
      <c r="AT84" s="21" t="s">
        <v>132</v>
      </c>
      <c r="AU84" s="21" t="s">
        <v>82</v>
      </c>
    </row>
    <row r="85" spans="2:65" s="1" customFormat="1" ht="14.4" customHeight="1">
      <c r="B85" s="38"/>
      <c r="C85" s="189" t="s">
        <v>82</v>
      </c>
      <c r="D85" s="189" t="s">
        <v>125</v>
      </c>
      <c r="E85" s="190" t="s">
        <v>554</v>
      </c>
      <c r="F85" s="191" t="s">
        <v>555</v>
      </c>
      <c r="G85" s="192" t="s">
        <v>450</v>
      </c>
      <c r="H85" s="193">
        <v>1</v>
      </c>
      <c r="I85" s="194"/>
      <c r="J85" s="195">
        <f>ROUND(I85*H85,2)</f>
        <v>0</v>
      </c>
      <c r="K85" s="191" t="s">
        <v>129</v>
      </c>
      <c r="L85" s="58"/>
      <c r="M85" s="196" t="s">
        <v>21</v>
      </c>
      <c r="N85" s="197" t="s">
        <v>43</v>
      </c>
      <c r="O85" s="39"/>
      <c r="P85" s="198">
        <f>O85*H85</f>
        <v>0</v>
      </c>
      <c r="Q85" s="198">
        <v>0</v>
      </c>
      <c r="R85" s="198">
        <f>Q85*H85</f>
        <v>0</v>
      </c>
      <c r="S85" s="198">
        <v>0</v>
      </c>
      <c r="T85" s="199">
        <f>S85*H85</f>
        <v>0</v>
      </c>
      <c r="AR85" s="21" t="s">
        <v>551</v>
      </c>
      <c r="AT85" s="21" t="s">
        <v>125</v>
      </c>
      <c r="AU85" s="21" t="s">
        <v>82</v>
      </c>
      <c r="AY85" s="21" t="s">
        <v>123</v>
      </c>
      <c r="BE85" s="200">
        <f>IF(N85="základní",J85,0)</f>
        <v>0</v>
      </c>
      <c r="BF85" s="200">
        <f>IF(N85="snížená",J85,0)</f>
        <v>0</v>
      </c>
      <c r="BG85" s="200">
        <f>IF(N85="zákl. přenesená",J85,0)</f>
        <v>0</v>
      </c>
      <c r="BH85" s="200">
        <f>IF(N85="sníž. přenesená",J85,0)</f>
        <v>0</v>
      </c>
      <c r="BI85" s="200">
        <f>IF(N85="nulová",J85,0)</f>
        <v>0</v>
      </c>
      <c r="BJ85" s="21" t="s">
        <v>80</v>
      </c>
      <c r="BK85" s="200">
        <f>ROUND(I85*H85,2)</f>
        <v>0</v>
      </c>
      <c r="BL85" s="21" t="s">
        <v>551</v>
      </c>
      <c r="BM85" s="21" t="s">
        <v>556</v>
      </c>
    </row>
    <row r="86" spans="2:65" s="1" customFormat="1" ht="12">
      <c r="B86" s="38"/>
      <c r="C86" s="60"/>
      <c r="D86" s="201" t="s">
        <v>132</v>
      </c>
      <c r="E86" s="60"/>
      <c r="F86" s="202" t="s">
        <v>555</v>
      </c>
      <c r="G86" s="60"/>
      <c r="H86" s="60"/>
      <c r="I86" s="160"/>
      <c r="J86" s="60"/>
      <c r="K86" s="60"/>
      <c r="L86" s="58"/>
      <c r="M86" s="203"/>
      <c r="N86" s="39"/>
      <c r="O86" s="39"/>
      <c r="P86" s="39"/>
      <c r="Q86" s="39"/>
      <c r="R86" s="39"/>
      <c r="S86" s="39"/>
      <c r="T86" s="75"/>
      <c r="AT86" s="21" t="s">
        <v>132</v>
      </c>
      <c r="AU86" s="21" t="s">
        <v>82</v>
      </c>
    </row>
    <row r="87" spans="2:65" s="1" customFormat="1" ht="14.4" customHeight="1">
      <c r="B87" s="38"/>
      <c r="C87" s="189" t="s">
        <v>142</v>
      </c>
      <c r="D87" s="189" t="s">
        <v>125</v>
      </c>
      <c r="E87" s="190" t="s">
        <v>557</v>
      </c>
      <c r="F87" s="191" t="s">
        <v>558</v>
      </c>
      <c r="G87" s="192" t="s">
        <v>450</v>
      </c>
      <c r="H87" s="193">
        <v>1</v>
      </c>
      <c r="I87" s="194"/>
      <c r="J87" s="195">
        <f>ROUND(I87*H87,2)</f>
        <v>0</v>
      </c>
      <c r="K87" s="191" t="s">
        <v>129</v>
      </c>
      <c r="L87" s="58"/>
      <c r="M87" s="196" t="s">
        <v>21</v>
      </c>
      <c r="N87" s="197" t="s">
        <v>43</v>
      </c>
      <c r="O87" s="39"/>
      <c r="P87" s="198">
        <f>O87*H87</f>
        <v>0</v>
      </c>
      <c r="Q87" s="198">
        <v>0</v>
      </c>
      <c r="R87" s="198">
        <f>Q87*H87</f>
        <v>0</v>
      </c>
      <c r="S87" s="198">
        <v>0</v>
      </c>
      <c r="T87" s="199">
        <f>S87*H87</f>
        <v>0</v>
      </c>
      <c r="AR87" s="21" t="s">
        <v>551</v>
      </c>
      <c r="AT87" s="21" t="s">
        <v>125</v>
      </c>
      <c r="AU87" s="21" t="s">
        <v>82</v>
      </c>
      <c r="AY87" s="21" t="s">
        <v>123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21" t="s">
        <v>80</v>
      </c>
      <c r="BK87" s="200">
        <f>ROUND(I87*H87,2)</f>
        <v>0</v>
      </c>
      <c r="BL87" s="21" t="s">
        <v>551</v>
      </c>
      <c r="BM87" s="21" t="s">
        <v>559</v>
      </c>
    </row>
    <row r="88" spans="2:65" s="1" customFormat="1" ht="12">
      <c r="B88" s="38"/>
      <c r="C88" s="60"/>
      <c r="D88" s="201" t="s">
        <v>132</v>
      </c>
      <c r="E88" s="60"/>
      <c r="F88" s="202" t="s">
        <v>558</v>
      </c>
      <c r="G88" s="60"/>
      <c r="H88" s="60"/>
      <c r="I88" s="160"/>
      <c r="J88" s="60"/>
      <c r="K88" s="60"/>
      <c r="L88" s="58"/>
      <c r="M88" s="203"/>
      <c r="N88" s="39"/>
      <c r="O88" s="39"/>
      <c r="P88" s="39"/>
      <c r="Q88" s="39"/>
      <c r="R88" s="39"/>
      <c r="S88" s="39"/>
      <c r="T88" s="75"/>
      <c r="AT88" s="21" t="s">
        <v>132</v>
      </c>
      <c r="AU88" s="21" t="s">
        <v>82</v>
      </c>
    </row>
    <row r="89" spans="2:65" s="1" customFormat="1" ht="14.4" customHeight="1">
      <c r="B89" s="38"/>
      <c r="C89" s="189" t="s">
        <v>130</v>
      </c>
      <c r="D89" s="189" t="s">
        <v>125</v>
      </c>
      <c r="E89" s="190" t="s">
        <v>560</v>
      </c>
      <c r="F89" s="191" t="s">
        <v>561</v>
      </c>
      <c r="G89" s="192" t="s">
        <v>450</v>
      </c>
      <c r="H89" s="193">
        <v>1</v>
      </c>
      <c r="I89" s="194"/>
      <c r="J89" s="195">
        <f>ROUND(I89*H89,2)</f>
        <v>0</v>
      </c>
      <c r="K89" s="191" t="s">
        <v>129</v>
      </c>
      <c r="L89" s="58"/>
      <c r="M89" s="196" t="s">
        <v>21</v>
      </c>
      <c r="N89" s="197" t="s">
        <v>43</v>
      </c>
      <c r="O89" s="39"/>
      <c r="P89" s="198">
        <f>O89*H89</f>
        <v>0</v>
      </c>
      <c r="Q89" s="198">
        <v>0</v>
      </c>
      <c r="R89" s="198">
        <f>Q89*H89</f>
        <v>0</v>
      </c>
      <c r="S89" s="198">
        <v>0</v>
      </c>
      <c r="T89" s="199">
        <f>S89*H89</f>
        <v>0</v>
      </c>
      <c r="AR89" s="21" t="s">
        <v>551</v>
      </c>
      <c r="AT89" s="21" t="s">
        <v>125</v>
      </c>
      <c r="AU89" s="21" t="s">
        <v>82</v>
      </c>
      <c r="AY89" s="21" t="s">
        <v>123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21" t="s">
        <v>80</v>
      </c>
      <c r="BK89" s="200">
        <f>ROUND(I89*H89,2)</f>
        <v>0</v>
      </c>
      <c r="BL89" s="21" t="s">
        <v>551</v>
      </c>
      <c r="BM89" s="21" t="s">
        <v>562</v>
      </c>
    </row>
    <row r="90" spans="2:65" s="1" customFormat="1" ht="12">
      <c r="B90" s="38"/>
      <c r="C90" s="60"/>
      <c r="D90" s="201" t="s">
        <v>132</v>
      </c>
      <c r="E90" s="60"/>
      <c r="F90" s="202" t="s">
        <v>561</v>
      </c>
      <c r="G90" s="60"/>
      <c r="H90" s="60"/>
      <c r="I90" s="160"/>
      <c r="J90" s="60"/>
      <c r="K90" s="60"/>
      <c r="L90" s="58"/>
      <c r="M90" s="203"/>
      <c r="N90" s="39"/>
      <c r="O90" s="39"/>
      <c r="P90" s="39"/>
      <c r="Q90" s="39"/>
      <c r="R90" s="39"/>
      <c r="S90" s="39"/>
      <c r="T90" s="75"/>
      <c r="AT90" s="21" t="s">
        <v>132</v>
      </c>
      <c r="AU90" s="21" t="s">
        <v>82</v>
      </c>
    </row>
    <row r="91" spans="2:65" s="10" customFormat="1" ht="29.85" customHeight="1">
      <c r="B91" s="173"/>
      <c r="C91" s="174"/>
      <c r="D91" s="175" t="s">
        <v>71</v>
      </c>
      <c r="E91" s="187" t="s">
        <v>563</v>
      </c>
      <c r="F91" s="187" t="s">
        <v>564</v>
      </c>
      <c r="G91" s="174"/>
      <c r="H91" s="174"/>
      <c r="I91" s="177"/>
      <c r="J91" s="188">
        <f>BK91</f>
        <v>0</v>
      </c>
      <c r="K91" s="174"/>
      <c r="L91" s="179"/>
      <c r="M91" s="180"/>
      <c r="N91" s="181"/>
      <c r="O91" s="181"/>
      <c r="P91" s="182">
        <f>SUM(P92:P93)</f>
        <v>0</v>
      </c>
      <c r="Q91" s="181"/>
      <c r="R91" s="182">
        <f>SUM(R92:R93)</f>
        <v>0</v>
      </c>
      <c r="S91" s="181"/>
      <c r="T91" s="183">
        <f>SUM(T92:T93)</f>
        <v>0</v>
      </c>
      <c r="AR91" s="184" t="s">
        <v>156</v>
      </c>
      <c r="AT91" s="185" t="s">
        <v>71</v>
      </c>
      <c r="AU91" s="185" t="s">
        <v>80</v>
      </c>
      <c r="AY91" s="184" t="s">
        <v>123</v>
      </c>
      <c r="BK91" s="186">
        <f>SUM(BK92:BK93)</f>
        <v>0</v>
      </c>
    </row>
    <row r="92" spans="2:65" s="1" customFormat="1" ht="14.4" customHeight="1">
      <c r="B92" s="38"/>
      <c r="C92" s="189" t="s">
        <v>156</v>
      </c>
      <c r="D92" s="189" t="s">
        <v>125</v>
      </c>
      <c r="E92" s="190" t="s">
        <v>565</v>
      </c>
      <c r="F92" s="191" t="s">
        <v>564</v>
      </c>
      <c r="G92" s="192" t="s">
        <v>450</v>
      </c>
      <c r="H92" s="193">
        <v>1</v>
      </c>
      <c r="I92" s="194"/>
      <c r="J92" s="195">
        <f>ROUND(I92*H92,2)</f>
        <v>0</v>
      </c>
      <c r="K92" s="191" t="s">
        <v>129</v>
      </c>
      <c r="L92" s="58"/>
      <c r="M92" s="196" t="s">
        <v>21</v>
      </c>
      <c r="N92" s="197" t="s">
        <v>43</v>
      </c>
      <c r="O92" s="39"/>
      <c r="P92" s="198">
        <f>O92*H92</f>
        <v>0</v>
      </c>
      <c r="Q92" s="198">
        <v>0</v>
      </c>
      <c r="R92" s="198">
        <f>Q92*H92</f>
        <v>0</v>
      </c>
      <c r="S92" s="198">
        <v>0</v>
      </c>
      <c r="T92" s="199">
        <f>S92*H92</f>
        <v>0</v>
      </c>
      <c r="AR92" s="21" t="s">
        <v>551</v>
      </c>
      <c r="AT92" s="21" t="s">
        <v>125</v>
      </c>
      <c r="AU92" s="21" t="s">
        <v>82</v>
      </c>
      <c r="AY92" s="21" t="s">
        <v>123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21" t="s">
        <v>80</v>
      </c>
      <c r="BK92" s="200">
        <f>ROUND(I92*H92,2)</f>
        <v>0</v>
      </c>
      <c r="BL92" s="21" t="s">
        <v>551</v>
      </c>
      <c r="BM92" s="21" t="s">
        <v>566</v>
      </c>
    </row>
    <row r="93" spans="2:65" s="1" customFormat="1" ht="12">
      <c r="B93" s="38"/>
      <c r="C93" s="60"/>
      <c r="D93" s="201" t="s">
        <v>132</v>
      </c>
      <c r="E93" s="60"/>
      <c r="F93" s="202" t="s">
        <v>564</v>
      </c>
      <c r="G93" s="60"/>
      <c r="H93" s="60"/>
      <c r="I93" s="160"/>
      <c r="J93" s="60"/>
      <c r="K93" s="60"/>
      <c r="L93" s="58"/>
      <c r="M93" s="203"/>
      <c r="N93" s="39"/>
      <c r="O93" s="39"/>
      <c r="P93" s="39"/>
      <c r="Q93" s="39"/>
      <c r="R93" s="39"/>
      <c r="S93" s="39"/>
      <c r="T93" s="75"/>
      <c r="AT93" s="21" t="s">
        <v>132</v>
      </c>
      <c r="AU93" s="21" t="s">
        <v>82</v>
      </c>
    </row>
    <row r="94" spans="2:65" s="10" customFormat="1" ht="29.85" customHeight="1">
      <c r="B94" s="173"/>
      <c r="C94" s="174"/>
      <c r="D94" s="175" t="s">
        <v>71</v>
      </c>
      <c r="E94" s="187" t="s">
        <v>567</v>
      </c>
      <c r="F94" s="187" t="s">
        <v>568</v>
      </c>
      <c r="G94" s="174"/>
      <c r="H94" s="174"/>
      <c r="I94" s="177"/>
      <c r="J94" s="188">
        <f>BK94</f>
        <v>0</v>
      </c>
      <c r="K94" s="174"/>
      <c r="L94" s="179"/>
      <c r="M94" s="180"/>
      <c r="N94" s="181"/>
      <c r="O94" s="181"/>
      <c r="P94" s="182">
        <f>SUM(P95:P96)</f>
        <v>0</v>
      </c>
      <c r="Q94" s="181"/>
      <c r="R94" s="182">
        <f>SUM(R95:R96)</f>
        <v>0</v>
      </c>
      <c r="S94" s="181"/>
      <c r="T94" s="183">
        <f>SUM(T95:T96)</f>
        <v>0</v>
      </c>
      <c r="AR94" s="184" t="s">
        <v>156</v>
      </c>
      <c r="AT94" s="185" t="s">
        <v>71</v>
      </c>
      <c r="AU94" s="185" t="s">
        <v>80</v>
      </c>
      <c r="AY94" s="184" t="s">
        <v>123</v>
      </c>
      <c r="BK94" s="186">
        <f>SUM(BK95:BK96)</f>
        <v>0</v>
      </c>
    </row>
    <row r="95" spans="2:65" s="1" customFormat="1" ht="14.4" customHeight="1">
      <c r="B95" s="38"/>
      <c r="C95" s="189" t="s">
        <v>163</v>
      </c>
      <c r="D95" s="189" t="s">
        <v>125</v>
      </c>
      <c r="E95" s="190" t="s">
        <v>569</v>
      </c>
      <c r="F95" s="191" t="s">
        <v>568</v>
      </c>
      <c r="G95" s="192" t="s">
        <v>450</v>
      </c>
      <c r="H95" s="193">
        <v>1</v>
      </c>
      <c r="I95" s="194"/>
      <c r="J95" s="195">
        <f>ROUND(I95*H95,2)</f>
        <v>0</v>
      </c>
      <c r="K95" s="191" t="s">
        <v>129</v>
      </c>
      <c r="L95" s="58"/>
      <c r="M95" s="196" t="s">
        <v>21</v>
      </c>
      <c r="N95" s="197" t="s">
        <v>43</v>
      </c>
      <c r="O95" s="39"/>
      <c r="P95" s="198">
        <f>O95*H95</f>
        <v>0</v>
      </c>
      <c r="Q95" s="198">
        <v>0</v>
      </c>
      <c r="R95" s="198">
        <f>Q95*H95</f>
        <v>0</v>
      </c>
      <c r="S95" s="198">
        <v>0</v>
      </c>
      <c r="T95" s="199">
        <f>S95*H95</f>
        <v>0</v>
      </c>
      <c r="AR95" s="21" t="s">
        <v>551</v>
      </c>
      <c r="AT95" s="21" t="s">
        <v>125</v>
      </c>
      <c r="AU95" s="21" t="s">
        <v>82</v>
      </c>
      <c r="AY95" s="21" t="s">
        <v>123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21" t="s">
        <v>80</v>
      </c>
      <c r="BK95" s="200">
        <f>ROUND(I95*H95,2)</f>
        <v>0</v>
      </c>
      <c r="BL95" s="21" t="s">
        <v>551</v>
      </c>
      <c r="BM95" s="21" t="s">
        <v>570</v>
      </c>
    </row>
    <row r="96" spans="2:65" s="1" customFormat="1" ht="12">
      <c r="B96" s="38"/>
      <c r="C96" s="60"/>
      <c r="D96" s="201" t="s">
        <v>132</v>
      </c>
      <c r="E96" s="60"/>
      <c r="F96" s="202" t="s">
        <v>568</v>
      </c>
      <c r="G96" s="60"/>
      <c r="H96" s="60"/>
      <c r="I96" s="160"/>
      <c r="J96" s="60"/>
      <c r="K96" s="60"/>
      <c r="L96" s="58"/>
      <c r="M96" s="226"/>
      <c r="N96" s="227"/>
      <c r="O96" s="227"/>
      <c r="P96" s="227"/>
      <c r="Q96" s="227"/>
      <c r="R96" s="227"/>
      <c r="S96" s="227"/>
      <c r="T96" s="228"/>
      <c r="AT96" s="21" t="s">
        <v>132</v>
      </c>
      <c r="AU96" s="21" t="s">
        <v>82</v>
      </c>
    </row>
    <row r="97" spans="2:12" s="1" customFormat="1" ht="6.9" customHeight="1">
      <c r="B97" s="53"/>
      <c r="C97" s="54"/>
      <c r="D97" s="54"/>
      <c r="E97" s="54"/>
      <c r="F97" s="54"/>
      <c r="G97" s="54"/>
      <c r="H97" s="54"/>
      <c r="I97" s="136"/>
      <c r="J97" s="54"/>
      <c r="K97" s="54"/>
      <c r="L97" s="58"/>
    </row>
  </sheetData>
  <sheetProtection algorithmName="SHA-512" hashValue="U+uJuSfU5BM5NvOAFjfENuRfCWADHYejwAXrkSY/HPYw3uKnlt9yPYZaPfIEcvRpWt1LMrLy8xizJlCDmgXw/w==" saltValue="ymo8ZewOfwwz+XpCRemmuZOuvMd+qgpyJTY27WnfIxaxP1FD1Eq4FlpPkJx2oRLgVvQ3RA6yAQ3LwvENUwkHDg==" spinCount="100000" sheet="1" objects="1" scenarios="1" formatColumns="0" formatRows="0" autoFilter="0"/>
  <autoFilter ref="C79:K96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29" customWidth="1"/>
    <col min="2" max="2" width="1.7109375" style="229" customWidth="1"/>
    <col min="3" max="4" width="5" style="229" customWidth="1"/>
    <col min="5" max="5" width="11.7109375" style="229" customWidth="1"/>
    <col min="6" max="6" width="9.140625" style="229" customWidth="1"/>
    <col min="7" max="7" width="5" style="229" customWidth="1"/>
    <col min="8" max="8" width="77.85546875" style="229" customWidth="1"/>
    <col min="9" max="10" width="20" style="229" customWidth="1"/>
    <col min="11" max="11" width="1.7109375" style="229" customWidth="1"/>
  </cols>
  <sheetData>
    <row r="1" spans="2:11" ht="37.5" customHeight="1"/>
    <row r="2" spans="2:11" ht="7.5" customHeight="1">
      <c r="B2" s="230"/>
      <c r="C2" s="231"/>
      <c r="D2" s="231"/>
      <c r="E2" s="231"/>
      <c r="F2" s="231"/>
      <c r="G2" s="231"/>
      <c r="H2" s="231"/>
      <c r="I2" s="231"/>
      <c r="J2" s="231"/>
      <c r="K2" s="232"/>
    </row>
    <row r="3" spans="2:11" s="12" customFormat="1" ht="45" customHeight="1">
      <c r="B3" s="233"/>
      <c r="C3" s="357" t="s">
        <v>571</v>
      </c>
      <c r="D3" s="357"/>
      <c r="E3" s="357"/>
      <c r="F3" s="357"/>
      <c r="G3" s="357"/>
      <c r="H3" s="357"/>
      <c r="I3" s="357"/>
      <c r="J3" s="357"/>
      <c r="K3" s="234"/>
    </row>
    <row r="4" spans="2:11" ht="25.5" customHeight="1">
      <c r="B4" s="235"/>
      <c r="C4" s="361" t="s">
        <v>572</v>
      </c>
      <c r="D4" s="361"/>
      <c r="E4" s="361"/>
      <c r="F4" s="361"/>
      <c r="G4" s="361"/>
      <c r="H4" s="361"/>
      <c r="I4" s="361"/>
      <c r="J4" s="361"/>
      <c r="K4" s="236"/>
    </row>
    <row r="5" spans="2:11" ht="5.25" customHeight="1">
      <c r="B5" s="235"/>
      <c r="C5" s="237"/>
      <c r="D5" s="237"/>
      <c r="E5" s="237"/>
      <c r="F5" s="237"/>
      <c r="G5" s="237"/>
      <c r="H5" s="237"/>
      <c r="I5" s="237"/>
      <c r="J5" s="237"/>
      <c r="K5" s="236"/>
    </row>
    <row r="6" spans="2:11" ht="15" customHeight="1">
      <c r="B6" s="235"/>
      <c r="C6" s="360" t="s">
        <v>573</v>
      </c>
      <c r="D6" s="360"/>
      <c r="E6" s="360"/>
      <c r="F6" s="360"/>
      <c r="G6" s="360"/>
      <c r="H6" s="360"/>
      <c r="I6" s="360"/>
      <c r="J6" s="360"/>
      <c r="K6" s="236"/>
    </row>
    <row r="7" spans="2:11" ht="15" customHeight="1">
      <c r="B7" s="239"/>
      <c r="C7" s="360" t="s">
        <v>574</v>
      </c>
      <c r="D7" s="360"/>
      <c r="E7" s="360"/>
      <c r="F7" s="360"/>
      <c r="G7" s="360"/>
      <c r="H7" s="360"/>
      <c r="I7" s="360"/>
      <c r="J7" s="360"/>
      <c r="K7" s="236"/>
    </row>
    <row r="8" spans="2:11" ht="12.75" customHeight="1">
      <c r="B8" s="239"/>
      <c r="C8" s="238"/>
      <c r="D8" s="238"/>
      <c r="E8" s="238"/>
      <c r="F8" s="238"/>
      <c r="G8" s="238"/>
      <c r="H8" s="238"/>
      <c r="I8" s="238"/>
      <c r="J8" s="238"/>
      <c r="K8" s="236"/>
    </row>
    <row r="9" spans="2:11" ht="15" customHeight="1">
      <c r="B9" s="239"/>
      <c r="C9" s="360" t="s">
        <v>575</v>
      </c>
      <c r="D9" s="360"/>
      <c r="E9" s="360"/>
      <c r="F9" s="360"/>
      <c r="G9" s="360"/>
      <c r="H9" s="360"/>
      <c r="I9" s="360"/>
      <c r="J9" s="360"/>
      <c r="K9" s="236"/>
    </row>
    <row r="10" spans="2:11" ht="15" customHeight="1">
      <c r="B10" s="239"/>
      <c r="C10" s="238"/>
      <c r="D10" s="360" t="s">
        <v>576</v>
      </c>
      <c r="E10" s="360"/>
      <c r="F10" s="360"/>
      <c r="G10" s="360"/>
      <c r="H10" s="360"/>
      <c r="I10" s="360"/>
      <c r="J10" s="360"/>
      <c r="K10" s="236"/>
    </row>
    <row r="11" spans="2:11" ht="15" customHeight="1">
      <c r="B11" s="239"/>
      <c r="C11" s="240"/>
      <c r="D11" s="360" t="s">
        <v>577</v>
      </c>
      <c r="E11" s="360"/>
      <c r="F11" s="360"/>
      <c r="G11" s="360"/>
      <c r="H11" s="360"/>
      <c r="I11" s="360"/>
      <c r="J11" s="360"/>
      <c r="K11" s="236"/>
    </row>
    <row r="12" spans="2:11" ht="12.75" customHeight="1">
      <c r="B12" s="239"/>
      <c r="C12" s="240"/>
      <c r="D12" s="240"/>
      <c r="E12" s="240"/>
      <c r="F12" s="240"/>
      <c r="G12" s="240"/>
      <c r="H12" s="240"/>
      <c r="I12" s="240"/>
      <c r="J12" s="240"/>
      <c r="K12" s="236"/>
    </row>
    <row r="13" spans="2:11" ht="15" customHeight="1">
      <c r="B13" s="239"/>
      <c r="C13" s="240"/>
      <c r="D13" s="360" t="s">
        <v>578</v>
      </c>
      <c r="E13" s="360"/>
      <c r="F13" s="360"/>
      <c r="G13" s="360"/>
      <c r="H13" s="360"/>
      <c r="I13" s="360"/>
      <c r="J13" s="360"/>
      <c r="K13" s="236"/>
    </row>
    <row r="14" spans="2:11" ht="15" customHeight="1">
      <c r="B14" s="239"/>
      <c r="C14" s="240"/>
      <c r="D14" s="360" t="s">
        <v>579</v>
      </c>
      <c r="E14" s="360"/>
      <c r="F14" s="360"/>
      <c r="G14" s="360"/>
      <c r="H14" s="360"/>
      <c r="I14" s="360"/>
      <c r="J14" s="360"/>
      <c r="K14" s="236"/>
    </row>
    <row r="15" spans="2:11" ht="15" customHeight="1">
      <c r="B15" s="239"/>
      <c r="C15" s="240"/>
      <c r="D15" s="360" t="s">
        <v>580</v>
      </c>
      <c r="E15" s="360"/>
      <c r="F15" s="360"/>
      <c r="G15" s="360"/>
      <c r="H15" s="360"/>
      <c r="I15" s="360"/>
      <c r="J15" s="360"/>
      <c r="K15" s="236"/>
    </row>
    <row r="16" spans="2:11" ht="15" customHeight="1">
      <c r="B16" s="239"/>
      <c r="C16" s="240"/>
      <c r="D16" s="240"/>
      <c r="E16" s="241" t="s">
        <v>79</v>
      </c>
      <c r="F16" s="360" t="s">
        <v>581</v>
      </c>
      <c r="G16" s="360"/>
      <c r="H16" s="360"/>
      <c r="I16" s="360"/>
      <c r="J16" s="360"/>
      <c r="K16" s="236"/>
    </row>
    <row r="17" spans="2:11" ht="15" customHeight="1">
      <c r="B17" s="239"/>
      <c r="C17" s="240"/>
      <c r="D17" s="240"/>
      <c r="E17" s="241" t="s">
        <v>582</v>
      </c>
      <c r="F17" s="360" t="s">
        <v>583</v>
      </c>
      <c r="G17" s="360"/>
      <c r="H17" s="360"/>
      <c r="I17" s="360"/>
      <c r="J17" s="360"/>
      <c r="K17" s="236"/>
    </row>
    <row r="18" spans="2:11" ht="15" customHeight="1">
      <c r="B18" s="239"/>
      <c r="C18" s="240"/>
      <c r="D18" s="240"/>
      <c r="E18" s="241" t="s">
        <v>584</v>
      </c>
      <c r="F18" s="360" t="s">
        <v>585</v>
      </c>
      <c r="G18" s="360"/>
      <c r="H18" s="360"/>
      <c r="I18" s="360"/>
      <c r="J18" s="360"/>
      <c r="K18" s="236"/>
    </row>
    <row r="19" spans="2:11" ht="15" customHeight="1">
      <c r="B19" s="239"/>
      <c r="C19" s="240"/>
      <c r="D19" s="240"/>
      <c r="E19" s="241" t="s">
        <v>586</v>
      </c>
      <c r="F19" s="360" t="s">
        <v>587</v>
      </c>
      <c r="G19" s="360"/>
      <c r="H19" s="360"/>
      <c r="I19" s="360"/>
      <c r="J19" s="360"/>
      <c r="K19" s="236"/>
    </row>
    <row r="20" spans="2:11" ht="15" customHeight="1">
      <c r="B20" s="239"/>
      <c r="C20" s="240"/>
      <c r="D20" s="240"/>
      <c r="E20" s="241" t="s">
        <v>588</v>
      </c>
      <c r="F20" s="360" t="s">
        <v>589</v>
      </c>
      <c r="G20" s="360"/>
      <c r="H20" s="360"/>
      <c r="I20" s="360"/>
      <c r="J20" s="360"/>
      <c r="K20" s="236"/>
    </row>
    <row r="21" spans="2:11" ht="15" customHeight="1">
      <c r="B21" s="239"/>
      <c r="C21" s="240"/>
      <c r="D21" s="240"/>
      <c r="E21" s="241" t="s">
        <v>590</v>
      </c>
      <c r="F21" s="360" t="s">
        <v>591</v>
      </c>
      <c r="G21" s="360"/>
      <c r="H21" s="360"/>
      <c r="I21" s="360"/>
      <c r="J21" s="360"/>
      <c r="K21" s="236"/>
    </row>
    <row r="22" spans="2:11" ht="12.75" customHeight="1">
      <c r="B22" s="239"/>
      <c r="C22" s="240"/>
      <c r="D22" s="240"/>
      <c r="E22" s="240"/>
      <c r="F22" s="240"/>
      <c r="G22" s="240"/>
      <c r="H22" s="240"/>
      <c r="I22" s="240"/>
      <c r="J22" s="240"/>
      <c r="K22" s="236"/>
    </row>
    <row r="23" spans="2:11" ht="15" customHeight="1">
      <c r="B23" s="239"/>
      <c r="C23" s="360" t="s">
        <v>592</v>
      </c>
      <c r="D23" s="360"/>
      <c r="E23" s="360"/>
      <c r="F23" s="360"/>
      <c r="G23" s="360"/>
      <c r="H23" s="360"/>
      <c r="I23" s="360"/>
      <c r="J23" s="360"/>
      <c r="K23" s="236"/>
    </row>
    <row r="24" spans="2:11" ht="15" customHeight="1">
      <c r="B24" s="239"/>
      <c r="C24" s="360" t="s">
        <v>593</v>
      </c>
      <c r="D24" s="360"/>
      <c r="E24" s="360"/>
      <c r="F24" s="360"/>
      <c r="G24" s="360"/>
      <c r="H24" s="360"/>
      <c r="I24" s="360"/>
      <c r="J24" s="360"/>
      <c r="K24" s="236"/>
    </row>
    <row r="25" spans="2:11" ht="15" customHeight="1">
      <c r="B25" s="239"/>
      <c r="C25" s="238"/>
      <c r="D25" s="360" t="s">
        <v>594</v>
      </c>
      <c r="E25" s="360"/>
      <c r="F25" s="360"/>
      <c r="G25" s="360"/>
      <c r="H25" s="360"/>
      <c r="I25" s="360"/>
      <c r="J25" s="360"/>
      <c r="K25" s="236"/>
    </row>
    <row r="26" spans="2:11" ht="15" customHeight="1">
      <c r="B26" s="239"/>
      <c r="C26" s="240"/>
      <c r="D26" s="360" t="s">
        <v>595</v>
      </c>
      <c r="E26" s="360"/>
      <c r="F26" s="360"/>
      <c r="G26" s="360"/>
      <c r="H26" s="360"/>
      <c r="I26" s="360"/>
      <c r="J26" s="360"/>
      <c r="K26" s="236"/>
    </row>
    <row r="27" spans="2:11" ht="12.75" customHeight="1">
      <c r="B27" s="239"/>
      <c r="C27" s="240"/>
      <c r="D27" s="240"/>
      <c r="E27" s="240"/>
      <c r="F27" s="240"/>
      <c r="G27" s="240"/>
      <c r="H27" s="240"/>
      <c r="I27" s="240"/>
      <c r="J27" s="240"/>
      <c r="K27" s="236"/>
    </row>
    <row r="28" spans="2:11" ht="15" customHeight="1">
      <c r="B28" s="239"/>
      <c r="C28" s="240"/>
      <c r="D28" s="360" t="s">
        <v>596</v>
      </c>
      <c r="E28" s="360"/>
      <c r="F28" s="360"/>
      <c r="G28" s="360"/>
      <c r="H28" s="360"/>
      <c r="I28" s="360"/>
      <c r="J28" s="360"/>
      <c r="K28" s="236"/>
    </row>
    <row r="29" spans="2:11" ht="15" customHeight="1">
      <c r="B29" s="239"/>
      <c r="C29" s="240"/>
      <c r="D29" s="360" t="s">
        <v>597</v>
      </c>
      <c r="E29" s="360"/>
      <c r="F29" s="360"/>
      <c r="G29" s="360"/>
      <c r="H29" s="360"/>
      <c r="I29" s="360"/>
      <c r="J29" s="360"/>
      <c r="K29" s="236"/>
    </row>
    <row r="30" spans="2:11" ht="12.75" customHeight="1">
      <c r="B30" s="239"/>
      <c r="C30" s="240"/>
      <c r="D30" s="240"/>
      <c r="E30" s="240"/>
      <c r="F30" s="240"/>
      <c r="G30" s="240"/>
      <c r="H30" s="240"/>
      <c r="I30" s="240"/>
      <c r="J30" s="240"/>
      <c r="K30" s="236"/>
    </row>
    <row r="31" spans="2:11" ht="15" customHeight="1">
      <c r="B31" s="239"/>
      <c r="C31" s="240"/>
      <c r="D31" s="360" t="s">
        <v>598</v>
      </c>
      <c r="E31" s="360"/>
      <c r="F31" s="360"/>
      <c r="G31" s="360"/>
      <c r="H31" s="360"/>
      <c r="I31" s="360"/>
      <c r="J31" s="360"/>
      <c r="K31" s="236"/>
    </row>
    <row r="32" spans="2:11" ht="15" customHeight="1">
      <c r="B32" s="239"/>
      <c r="C32" s="240"/>
      <c r="D32" s="360" t="s">
        <v>599</v>
      </c>
      <c r="E32" s="360"/>
      <c r="F32" s="360"/>
      <c r="G32" s="360"/>
      <c r="H32" s="360"/>
      <c r="I32" s="360"/>
      <c r="J32" s="360"/>
      <c r="K32" s="236"/>
    </row>
    <row r="33" spans="2:11" ht="15" customHeight="1">
      <c r="B33" s="239"/>
      <c r="C33" s="240"/>
      <c r="D33" s="360" t="s">
        <v>600</v>
      </c>
      <c r="E33" s="360"/>
      <c r="F33" s="360"/>
      <c r="G33" s="360"/>
      <c r="H33" s="360"/>
      <c r="I33" s="360"/>
      <c r="J33" s="360"/>
      <c r="K33" s="236"/>
    </row>
    <row r="34" spans="2:11" ht="15" customHeight="1">
      <c r="B34" s="239"/>
      <c r="C34" s="240"/>
      <c r="D34" s="238"/>
      <c r="E34" s="242" t="s">
        <v>108</v>
      </c>
      <c r="F34" s="238"/>
      <c r="G34" s="360" t="s">
        <v>601</v>
      </c>
      <c r="H34" s="360"/>
      <c r="I34" s="360"/>
      <c r="J34" s="360"/>
      <c r="K34" s="236"/>
    </row>
    <row r="35" spans="2:11" ht="30.75" customHeight="1">
      <c r="B35" s="239"/>
      <c r="C35" s="240"/>
      <c r="D35" s="238"/>
      <c r="E35" s="242" t="s">
        <v>602</v>
      </c>
      <c r="F35" s="238"/>
      <c r="G35" s="360" t="s">
        <v>603</v>
      </c>
      <c r="H35" s="360"/>
      <c r="I35" s="360"/>
      <c r="J35" s="360"/>
      <c r="K35" s="236"/>
    </row>
    <row r="36" spans="2:11" ht="15" customHeight="1">
      <c r="B36" s="239"/>
      <c r="C36" s="240"/>
      <c r="D36" s="238"/>
      <c r="E36" s="242" t="s">
        <v>53</v>
      </c>
      <c r="F36" s="238"/>
      <c r="G36" s="360" t="s">
        <v>604</v>
      </c>
      <c r="H36" s="360"/>
      <c r="I36" s="360"/>
      <c r="J36" s="360"/>
      <c r="K36" s="236"/>
    </row>
    <row r="37" spans="2:11" ht="15" customHeight="1">
      <c r="B37" s="239"/>
      <c r="C37" s="240"/>
      <c r="D37" s="238"/>
      <c r="E37" s="242" t="s">
        <v>109</v>
      </c>
      <c r="F37" s="238"/>
      <c r="G37" s="360" t="s">
        <v>605</v>
      </c>
      <c r="H37" s="360"/>
      <c r="I37" s="360"/>
      <c r="J37" s="360"/>
      <c r="K37" s="236"/>
    </row>
    <row r="38" spans="2:11" ht="15" customHeight="1">
      <c r="B38" s="239"/>
      <c r="C38" s="240"/>
      <c r="D38" s="238"/>
      <c r="E38" s="242" t="s">
        <v>110</v>
      </c>
      <c r="F38" s="238"/>
      <c r="G38" s="360" t="s">
        <v>606</v>
      </c>
      <c r="H38" s="360"/>
      <c r="I38" s="360"/>
      <c r="J38" s="360"/>
      <c r="K38" s="236"/>
    </row>
    <row r="39" spans="2:11" ht="15" customHeight="1">
      <c r="B39" s="239"/>
      <c r="C39" s="240"/>
      <c r="D39" s="238"/>
      <c r="E39" s="242" t="s">
        <v>111</v>
      </c>
      <c r="F39" s="238"/>
      <c r="G39" s="360" t="s">
        <v>607</v>
      </c>
      <c r="H39" s="360"/>
      <c r="I39" s="360"/>
      <c r="J39" s="360"/>
      <c r="K39" s="236"/>
    </row>
    <row r="40" spans="2:11" ht="15" customHeight="1">
      <c r="B40" s="239"/>
      <c r="C40" s="240"/>
      <c r="D40" s="238"/>
      <c r="E40" s="242" t="s">
        <v>608</v>
      </c>
      <c r="F40" s="238"/>
      <c r="G40" s="360" t="s">
        <v>609</v>
      </c>
      <c r="H40" s="360"/>
      <c r="I40" s="360"/>
      <c r="J40" s="360"/>
      <c r="K40" s="236"/>
    </row>
    <row r="41" spans="2:11" ht="15" customHeight="1">
      <c r="B41" s="239"/>
      <c r="C41" s="240"/>
      <c r="D41" s="238"/>
      <c r="E41" s="242"/>
      <c r="F41" s="238"/>
      <c r="G41" s="360" t="s">
        <v>610</v>
      </c>
      <c r="H41" s="360"/>
      <c r="I41" s="360"/>
      <c r="J41" s="360"/>
      <c r="K41" s="236"/>
    </row>
    <row r="42" spans="2:11" ht="15" customHeight="1">
      <c r="B42" s="239"/>
      <c r="C42" s="240"/>
      <c r="D42" s="238"/>
      <c r="E42" s="242" t="s">
        <v>611</v>
      </c>
      <c r="F42" s="238"/>
      <c r="G42" s="360" t="s">
        <v>612</v>
      </c>
      <c r="H42" s="360"/>
      <c r="I42" s="360"/>
      <c r="J42" s="360"/>
      <c r="K42" s="236"/>
    </row>
    <row r="43" spans="2:11" ht="15" customHeight="1">
      <c r="B43" s="239"/>
      <c r="C43" s="240"/>
      <c r="D43" s="238"/>
      <c r="E43" s="242" t="s">
        <v>113</v>
      </c>
      <c r="F43" s="238"/>
      <c r="G43" s="360" t="s">
        <v>613</v>
      </c>
      <c r="H43" s="360"/>
      <c r="I43" s="360"/>
      <c r="J43" s="360"/>
      <c r="K43" s="236"/>
    </row>
    <row r="44" spans="2:11" ht="12.75" customHeight="1">
      <c r="B44" s="239"/>
      <c r="C44" s="240"/>
      <c r="D44" s="238"/>
      <c r="E44" s="238"/>
      <c r="F44" s="238"/>
      <c r="G44" s="238"/>
      <c r="H44" s="238"/>
      <c r="I44" s="238"/>
      <c r="J44" s="238"/>
      <c r="K44" s="236"/>
    </row>
    <row r="45" spans="2:11" ht="15" customHeight="1">
      <c r="B45" s="239"/>
      <c r="C45" s="240"/>
      <c r="D45" s="360" t="s">
        <v>614</v>
      </c>
      <c r="E45" s="360"/>
      <c r="F45" s="360"/>
      <c r="G45" s="360"/>
      <c r="H45" s="360"/>
      <c r="I45" s="360"/>
      <c r="J45" s="360"/>
      <c r="K45" s="236"/>
    </row>
    <row r="46" spans="2:11" ht="15" customHeight="1">
      <c r="B46" s="239"/>
      <c r="C46" s="240"/>
      <c r="D46" s="240"/>
      <c r="E46" s="360" t="s">
        <v>615</v>
      </c>
      <c r="F46" s="360"/>
      <c r="G46" s="360"/>
      <c r="H46" s="360"/>
      <c r="I46" s="360"/>
      <c r="J46" s="360"/>
      <c r="K46" s="236"/>
    </row>
    <row r="47" spans="2:11" ht="15" customHeight="1">
      <c r="B47" s="239"/>
      <c r="C47" s="240"/>
      <c r="D47" s="240"/>
      <c r="E47" s="360" t="s">
        <v>616</v>
      </c>
      <c r="F47" s="360"/>
      <c r="G47" s="360"/>
      <c r="H47" s="360"/>
      <c r="I47" s="360"/>
      <c r="J47" s="360"/>
      <c r="K47" s="236"/>
    </row>
    <row r="48" spans="2:11" ht="15" customHeight="1">
      <c r="B48" s="239"/>
      <c r="C48" s="240"/>
      <c r="D48" s="240"/>
      <c r="E48" s="360" t="s">
        <v>617</v>
      </c>
      <c r="F48" s="360"/>
      <c r="G48" s="360"/>
      <c r="H48" s="360"/>
      <c r="I48" s="360"/>
      <c r="J48" s="360"/>
      <c r="K48" s="236"/>
    </row>
    <row r="49" spans="2:11" ht="15" customHeight="1">
      <c r="B49" s="239"/>
      <c r="C49" s="240"/>
      <c r="D49" s="360" t="s">
        <v>618</v>
      </c>
      <c r="E49" s="360"/>
      <c r="F49" s="360"/>
      <c r="G49" s="360"/>
      <c r="H49" s="360"/>
      <c r="I49" s="360"/>
      <c r="J49" s="360"/>
      <c r="K49" s="236"/>
    </row>
    <row r="50" spans="2:11" ht="25.5" customHeight="1">
      <c r="B50" s="235"/>
      <c r="C50" s="361" t="s">
        <v>619</v>
      </c>
      <c r="D50" s="361"/>
      <c r="E50" s="361"/>
      <c r="F50" s="361"/>
      <c r="G50" s="361"/>
      <c r="H50" s="361"/>
      <c r="I50" s="361"/>
      <c r="J50" s="361"/>
      <c r="K50" s="236"/>
    </row>
    <row r="51" spans="2:11" ht="5.25" customHeight="1">
      <c r="B51" s="235"/>
      <c r="C51" s="237"/>
      <c r="D51" s="237"/>
      <c r="E51" s="237"/>
      <c r="F51" s="237"/>
      <c r="G51" s="237"/>
      <c r="H51" s="237"/>
      <c r="I51" s="237"/>
      <c r="J51" s="237"/>
      <c r="K51" s="236"/>
    </row>
    <row r="52" spans="2:11" ht="15" customHeight="1">
      <c r="B52" s="235"/>
      <c r="C52" s="360" t="s">
        <v>620</v>
      </c>
      <c r="D52" s="360"/>
      <c r="E52" s="360"/>
      <c r="F52" s="360"/>
      <c r="G52" s="360"/>
      <c r="H52" s="360"/>
      <c r="I52" s="360"/>
      <c r="J52" s="360"/>
      <c r="K52" s="236"/>
    </row>
    <row r="53" spans="2:11" ht="15" customHeight="1">
      <c r="B53" s="235"/>
      <c r="C53" s="360" t="s">
        <v>621</v>
      </c>
      <c r="D53" s="360"/>
      <c r="E53" s="360"/>
      <c r="F53" s="360"/>
      <c r="G53" s="360"/>
      <c r="H53" s="360"/>
      <c r="I53" s="360"/>
      <c r="J53" s="360"/>
      <c r="K53" s="236"/>
    </row>
    <row r="54" spans="2:11" ht="12.75" customHeight="1">
      <c r="B54" s="235"/>
      <c r="C54" s="238"/>
      <c r="D54" s="238"/>
      <c r="E54" s="238"/>
      <c r="F54" s="238"/>
      <c r="G54" s="238"/>
      <c r="H54" s="238"/>
      <c r="I54" s="238"/>
      <c r="J54" s="238"/>
      <c r="K54" s="236"/>
    </row>
    <row r="55" spans="2:11" ht="15" customHeight="1">
      <c r="B55" s="235"/>
      <c r="C55" s="360" t="s">
        <v>622</v>
      </c>
      <c r="D55" s="360"/>
      <c r="E55" s="360"/>
      <c r="F55" s="360"/>
      <c r="G55" s="360"/>
      <c r="H55" s="360"/>
      <c r="I55" s="360"/>
      <c r="J55" s="360"/>
      <c r="K55" s="236"/>
    </row>
    <row r="56" spans="2:11" ht="15" customHeight="1">
      <c r="B56" s="235"/>
      <c r="C56" s="240"/>
      <c r="D56" s="360" t="s">
        <v>623</v>
      </c>
      <c r="E56" s="360"/>
      <c r="F56" s="360"/>
      <c r="G56" s="360"/>
      <c r="H56" s="360"/>
      <c r="I56" s="360"/>
      <c r="J56" s="360"/>
      <c r="K56" s="236"/>
    </row>
    <row r="57" spans="2:11" ht="15" customHeight="1">
      <c r="B57" s="235"/>
      <c r="C57" s="240"/>
      <c r="D57" s="360" t="s">
        <v>624</v>
      </c>
      <c r="E57" s="360"/>
      <c r="F57" s="360"/>
      <c r="G57" s="360"/>
      <c r="H57" s="360"/>
      <c r="I57" s="360"/>
      <c r="J57" s="360"/>
      <c r="K57" s="236"/>
    </row>
    <row r="58" spans="2:11" ht="15" customHeight="1">
      <c r="B58" s="235"/>
      <c r="C58" s="240"/>
      <c r="D58" s="360" t="s">
        <v>625</v>
      </c>
      <c r="E58" s="360"/>
      <c r="F58" s="360"/>
      <c r="G58" s="360"/>
      <c r="H58" s="360"/>
      <c r="I58" s="360"/>
      <c r="J58" s="360"/>
      <c r="K58" s="236"/>
    </row>
    <row r="59" spans="2:11" ht="15" customHeight="1">
      <c r="B59" s="235"/>
      <c r="C59" s="240"/>
      <c r="D59" s="360" t="s">
        <v>626</v>
      </c>
      <c r="E59" s="360"/>
      <c r="F59" s="360"/>
      <c r="G59" s="360"/>
      <c r="H59" s="360"/>
      <c r="I59" s="360"/>
      <c r="J59" s="360"/>
      <c r="K59" s="236"/>
    </row>
    <row r="60" spans="2:11" ht="15" customHeight="1">
      <c r="B60" s="235"/>
      <c r="C60" s="240"/>
      <c r="D60" s="359" t="s">
        <v>627</v>
      </c>
      <c r="E60" s="359"/>
      <c r="F60" s="359"/>
      <c r="G60" s="359"/>
      <c r="H60" s="359"/>
      <c r="I60" s="359"/>
      <c r="J60" s="359"/>
      <c r="K60" s="236"/>
    </row>
    <row r="61" spans="2:11" ht="15" customHeight="1">
      <c r="B61" s="235"/>
      <c r="C61" s="240"/>
      <c r="D61" s="360" t="s">
        <v>628</v>
      </c>
      <c r="E61" s="360"/>
      <c r="F61" s="360"/>
      <c r="G61" s="360"/>
      <c r="H61" s="360"/>
      <c r="I61" s="360"/>
      <c r="J61" s="360"/>
      <c r="K61" s="236"/>
    </row>
    <row r="62" spans="2:11" ht="12.75" customHeight="1">
      <c r="B62" s="235"/>
      <c r="C62" s="240"/>
      <c r="D62" s="240"/>
      <c r="E62" s="243"/>
      <c r="F62" s="240"/>
      <c r="G62" s="240"/>
      <c r="H62" s="240"/>
      <c r="I62" s="240"/>
      <c r="J62" s="240"/>
      <c r="K62" s="236"/>
    </row>
    <row r="63" spans="2:11" ht="15" customHeight="1">
      <c r="B63" s="235"/>
      <c r="C63" s="240"/>
      <c r="D63" s="360" t="s">
        <v>629</v>
      </c>
      <c r="E63" s="360"/>
      <c r="F63" s="360"/>
      <c r="G63" s="360"/>
      <c r="H63" s="360"/>
      <c r="I63" s="360"/>
      <c r="J63" s="360"/>
      <c r="K63" s="236"/>
    </row>
    <row r="64" spans="2:11" ht="15" customHeight="1">
      <c r="B64" s="235"/>
      <c r="C64" s="240"/>
      <c r="D64" s="359" t="s">
        <v>630</v>
      </c>
      <c r="E64" s="359"/>
      <c r="F64" s="359"/>
      <c r="G64" s="359"/>
      <c r="H64" s="359"/>
      <c r="I64" s="359"/>
      <c r="J64" s="359"/>
      <c r="K64" s="236"/>
    </row>
    <row r="65" spans="2:11" ht="15" customHeight="1">
      <c r="B65" s="235"/>
      <c r="C65" s="240"/>
      <c r="D65" s="360" t="s">
        <v>631</v>
      </c>
      <c r="E65" s="360"/>
      <c r="F65" s="360"/>
      <c r="G65" s="360"/>
      <c r="H65" s="360"/>
      <c r="I65" s="360"/>
      <c r="J65" s="360"/>
      <c r="K65" s="236"/>
    </row>
    <row r="66" spans="2:11" ht="15" customHeight="1">
      <c r="B66" s="235"/>
      <c r="C66" s="240"/>
      <c r="D66" s="360" t="s">
        <v>632</v>
      </c>
      <c r="E66" s="360"/>
      <c r="F66" s="360"/>
      <c r="G66" s="360"/>
      <c r="H66" s="360"/>
      <c r="I66" s="360"/>
      <c r="J66" s="360"/>
      <c r="K66" s="236"/>
    </row>
    <row r="67" spans="2:11" ht="15" customHeight="1">
      <c r="B67" s="235"/>
      <c r="C67" s="240"/>
      <c r="D67" s="360" t="s">
        <v>633</v>
      </c>
      <c r="E67" s="360"/>
      <c r="F67" s="360"/>
      <c r="G67" s="360"/>
      <c r="H67" s="360"/>
      <c r="I67" s="360"/>
      <c r="J67" s="360"/>
      <c r="K67" s="236"/>
    </row>
    <row r="68" spans="2:11" ht="15" customHeight="1">
      <c r="B68" s="235"/>
      <c r="C68" s="240"/>
      <c r="D68" s="360" t="s">
        <v>634</v>
      </c>
      <c r="E68" s="360"/>
      <c r="F68" s="360"/>
      <c r="G68" s="360"/>
      <c r="H68" s="360"/>
      <c r="I68" s="360"/>
      <c r="J68" s="360"/>
      <c r="K68" s="236"/>
    </row>
    <row r="69" spans="2:11" ht="12.75" customHeight="1">
      <c r="B69" s="244"/>
      <c r="C69" s="245"/>
      <c r="D69" s="245"/>
      <c r="E69" s="245"/>
      <c r="F69" s="245"/>
      <c r="G69" s="245"/>
      <c r="H69" s="245"/>
      <c r="I69" s="245"/>
      <c r="J69" s="245"/>
      <c r="K69" s="246"/>
    </row>
    <row r="70" spans="2:11" ht="18.75" customHeight="1">
      <c r="B70" s="247"/>
      <c r="C70" s="247"/>
      <c r="D70" s="247"/>
      <c r="E70" s="247"/>
      <c r="F70" s="247"/>
      <c r="G70" s="247"/>
      <c r="H70" s="247"/>
      <c r="I70" s="247"/>
      <c r="J70" s="247"/>
      <c r="K70" s="248"/>
    </row>
    <row r="71" spans="2:11" ht="18.75" customHeight="1">
      <c r="B71" s="248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2:11" ht="7.5" customHeight="1">
      <c r="B72" s="249"/>
      <c r="C72" s="250"/>
      <c r="D72" s="250"/>
      <c r="E72" s="250"/>
      <c r="F72" s="250"/>
      <c r="G72" s="250"/>
      <c r="H72" s="250"/>
      <c r="I72" s="250"/>
      <c r="J72" s="250"/>
      <c r="K72" s="251"/>
    </row>
    <row r="73" spans="2:11" ht="45" customHeight="1">
      <c r="B73" s="252"/>
      <c r="C73" s="358" t="s">
        <v>93</v>
      </c>
      <c r="D73" s="358"/>
      <c r="E73" s="358"/>
      <c r="F73" s="358"/>
      <c r="G73" s="358"/>
      <c r="H73" s="358"/>
      <c r="I73" s="358"/>
      <c r="J73" s="358"/>
      <c r="K73" s="253"/>
    </row>
    <row r="74" spans="2:11" ht="17.25" customHeight="1">
      <c r="B74" s="252"/>
      <c r="C74" s="254" t="s">
        <v>635</v>
      </c>
      <c r="D74" s="254"/>
      <c r="E74" s="254"/>
      <c r="F74" s="254" t="s">
        <v>636</v>
      </c>
      <c r="G74" s="255"/>
      <c r="H74" s="254" t="s">
        <v>109</v>
      </c>
      <c r="I74" s="254" t="s">
        <v>57</v>
      </c>
      <c r="J74" s="254" t="s">
        <v>637</v>
      </c>
      <c r="K74" s="253"/>
    </row>
    <row r="75" spans="2:11" ht="17.25" customHeight="1">
      <c r="B75" s="252"/>
      <c r="C75" s="256" t="s">
        <v>638</v>
      </c>
      <c r="D75" s="256"/>
      <c r="E75" s="256"/>
      <c r="F75" s="257" t="s">
        <v>639</v>
      </c>
      <c r="G75" s="258"/>
      <c r="H75" s="256"/>
      <c r="I75" s="256"/>
      <c r="J75" s="256" t="s">
        <v>640</v>
      </c>
      <c r="K75" s="253"/>
    </row>
    <row r="76" spans="2:11" ht="5.25" customHeight="1">
      <c r="B76" s="252"/>
      <c r="C76" s="259"/>
      <c r="D76" s="259"/>
      <c r="E76" s="259"/>
      <c r="F76" s="259"/>
      <c r="G76" s="260"/>
      <c r="H76" s="259"/>
      <c r="I76" s="259"/>
      <c r="J76" s="259"/>
      <c r="K76" s="253"/>
    </row>
    <row r="77" spans="2:11" ht="15" customHeight="1">
      <c r="B77" s="252"/>
      <c r="C77" s="242" t="s">
        <v>53</v>
      </c>
      <c r="D77" s="259"/>
      <c r="E77" s="259"/>
      <c r="F77" s="261" t="s">
        <v>641</v>
      </c>
      <c r="G77" s="260"/>
      <c r="H77" s="242" t="s">
        <v>642</v>
      </c>
      <c r="I77" s="242" t="s">
        <v>643</v>
      </c>
      <c r="J77" s="242">
        <v>20</v>
      </c>
      <c r="K77" s="253"/>
    </row>
    <row r="78" spans="2:11" ht="15" customHeight="1">
      <c r="B78" s="252"/>
      <c r="C78" s="242" t="s">
        <v>644</v>
      </c>
      <c r="D78" s="242"/>
      <c r="E78" s="242"/>
      <c r="F78" s="261" t="s">
        <v>641</v>
      </c>
      <c r="G78" s="260"/>
      <c r="H78" s="242" t="s">
        <v>645</v>
      </c>
      <c r="I78" s="242" t="s">
        <v>643</v>
      </c>
      <c r="J78" s="242">
        <v>120</v>
      </c>
      <c r="K78" s="253"/>
    </row>
    <row r="79" spans="2:11" ht="15" customHeight="1">
      <c r="B79" s="262"/>
      <c r="C79" s="242" t="s">
        <v>646</v>
      </c>
      <c r="D79" s="242"/>
      <c r="E79" s="242"/>
      <c r="F79" s="261" t="s">
        <v>647</v>
      </c>
      <c r="G79" s="260"/>
      <c r="H79" s="242" t="s">
        <v>648</v>
      </c>
      <c r="I79" s="242" t="s">
        <v>643</v>
      </c>
      <c r="J79" s="242">
        <v>50</v>
      </c>
      <c r="K79" s="253"/>
    </row>
    <row r="80" spans="2:11" ht="15" customHeight="1">
      <c r="B80" s="262"/>
      <c r="C80" s="242" t="s">
        <v>649</v>
      </c>
      <c r="D80" s="242"/>
      <c r="E80" s="242"/>
      <c r="F80" s="261" t="s">
        <v>641</v>
      </c>
      <c r="G80" s="260"/>
      <c r="H80" s="242" t="s">
        <v>650</v>
      </c>
      <c r="I80" s="242" t="s">
        <v>651</v>
      </c>
      <c r="J80" s="242"/>
      <c r="K80" s="253"/>
    </row>
    <row r="81" spans="2:11" ht="15" customHeight="1">
      <c r="B81" s="262"/>
      <c r="C81" s="263" t="s">
        <v>652</v>
      </c>
      <c r="D81" s="263"/>
      <c r="E81" s="263"/>
      <c r="F81" s="264" t="s">
        <v>647</v>
      </c>
      <c r="G81" s="263"/>
      <c r="H81" s="263" t="s">
        <v>653</v>
      </c>
      <c r="I81" s="263" t="s">
        <v>643</v>
      </c>
      <c r="J81" s="263">
        <v>15</v>
      </c>
      <c r="K81" s="253"/>
    </row>
    <row r="82" spans="2:11" ht="15" customHeight="1">
      <c r="B82" s="262"/>
      <c r="C82" s="263" t="s">
        <v>654</v>
      </c>
      <c r="D82" s="263"/>
      <c r="E82" s="263"/>
      <c r="F82" s="264" t="s">
        <v>647</v>
      </c>
      <c r="G82" s="263"/>
      <c r="H82" s="263" t="s">
        <v>655</v>
      </c>
      <c r="I82" s="263" t="s">
        <v>643</v>
      </c>
      <c r="J82" s="263">
        <v>15</v>
      </c>
      <c r="K82" s="253"/>
    </row>
    <row r="83" spans="2:11" ht="15" customHeight="1">
      <c r="B83" s="262"/>
      <c r="C83" s="263" t="s">
        <v>656</v>
      </c>
      <c r="D83" s="263"/>
      <c r="E83" s="263"/>
      <c r="F83" s="264" t="s">
        <v>647</v>
      </c>
      <c r="G83" s="263"/>
      <c r="H83" s="263" t="s">
        <v>657</v>
      </c>
      <c r="I83" s="263" t="s">
        <v>643</v>
      </c>
      <c r="J83" s="263">
        <v>20</v>
      </c>
      <c r="K83" s="253"/>
    </row>
    <row r="84" spans="2:11" ht="15" customHeight="1">
      <c r="B84" s="262"/>
      <c r="C84" s="263" t="s">
        <v>658</v>
      </c>
      <c r="D84" s="263"/>
      <c r="E84" s="263"/>
      <c r="F84" s="264" t="s">
        <v>647</v>
      </c>
      <c r="G84" s="263"/>
      <c r="H84" s="263" t="s">
        <v>659</v>
      </c>
      <c r="I84" s="263" t="s">
        <v>643</v>
      </c>
      <c r="J84" s="263">
        <v>20</v>
      </c>
      <c r="K84" s="253"/>
    </row>
    <row r="85" spans="2:11" ht="15" customHeight="1">
      <c r="B85" s="262"/>
      <c r="C85" s="242" t="s">
        <v>660</v>
      </c>
      <c r="D85" s="242"/>
      <c r="E85" s="242"/>
      <c r="F85" s="261" t="s">
        <v>647</v>
      </c>
      <c r="G85" s="260"/>
      <c r="H85" s="242" t="s">
        <v>661</v>
      </c>
      <c r="I85" s="242" t="s">
        <v>643</v>
      </c>
      <c r="J85" s="242">
        <v>50</v>
      </c>
      <c r="K85" s="253"/>
    </row>
    <row r="86" spans="2:11" ht="15" customHeight="1">
      <c r="B86" s="262"/>
      <c r="C86" s="242" t="s">
        <v>662</v>
      </c>
      <c r="D86" s="242"/>
      <c r="E86" s="242"/>
      <c r="F86" s="261" t="s">
        <v>647</v>
      </c>
      <c r="G86" s="260"/>
      <c r="H86" s="242" t="s">
        <v>663</v>
      </c>
      <c r="I86" s="242" t="s">
        <v>643</v>
      </c>
      <c r="J86" s="242">
        <v>20</v>
      </c>
      <c r="K86" s="253"/>
    </row>
    <row r="87" spans="2:11" ht="15" customHeight="1">
      <c r="B87" s="262"/>
      <c r="C87" s="242" t="s">
        <v>664</v>
      </c>
      <c r="D87" s="242"/>
      <c r="E87" s="242"/>
      <c r="F87" s="261" t="s">
        <v>647</v>
      </c>
      <c r="G87" s="260"/>
      <c r="H87" s="242" t="s">
        <v>665</v>
      </c>
      <c r="I87" s="242" t="s">
        <v>643</v>
      </c>
      <c r="J87" s="242">
        <v>20</v>
      </c>
      <c r="K87" s="253"/>
    </row>
    <row r="88" spans="2:11" ht="15" customHeight="1">
      <c r="B88" s="262"/>
      <c r="C88" s="242" t="s">
        <v>666</v>
      </c>
      <c r="D88" s="242"/>
      <c r="E88" s="242"/>
      <c r="F88" s="261" t="s">
        <v>647</v>
      </c>
      <c r="G88" s="260"/>
      <c r="H88" s="242" t="s">
        <v>667</v>
      </c>
      <c r="I88" s="242" t="s">
        <v>643</v>
      </c>
      <c r="J88" s="242">
        <v>50</v>
      </c>
      <c r="K88" s="253"/>
    </row>
    <row r="89" spans="2:11" ht="15" customHeight="1">
      <c r="B89" s="262"/>
      <c r="C89" s="242" t="s">
        <v>668</v>
      </c>
      <c r="D89" s="242"/>
      <c r="E89" s="242"/>
      <c r="F89" s="261" t="s">
        <v>647</v>
      </c>
      <c r="G89" s="260"/>
      <c r="H89" s="242" t="s">
        <v>668</v>
      </c>
      <c r="I89" s="242" t="s">
        <v>643</v>
      </c>
      <c r="J89" s="242">
        <v>50</v>
      </c>
      <c r="K89" s="253"/>
    </row>
    <row r="90" spans="2:11" ht="15" customHeight="1">
      <c r="B90" s="262"/>
      <c r="C90" s="242" t="s">
        <v>114</v>
      </c>
      <c r="D90" s="242"/>
      <c r="E90" s="242"/>
      <c r="F90" s="261" t="s">
        <v>647</v>
      </c>
      <c r="G90" s="260"/>
      <c r="H90" s="242" t="s">
        <v>669</v>
      </c>
      <c r="I90" s="242" t="s">
        <v>643</v>
      </c>
      <c r="J90" s="242">
        <v>255</v>
      </c>
      <c r="K90" s="253"/>
    </row>
    <row r="91" spans="2:11" ht="15" customHeight="1">
      <c r="B91" s="262"/>
      <c r="C91" s="242" t="s">
        <v>670</v>
      </c>
      <c r="D91" s="242"/>
      <c r="E91" s="242"/>
      <c r="F91" s="261" t="s">
        <v>641</v>
      </c>
      <c r="G91" s="260"/>
      <c r="H91" s="242" t="s">
        <v>671</v>
      </c>
      <c r="I91" s="242" t="s">
        <v>672</v>
      </c>
      <c r="J91" s="242"/>
      <c r="K91" s="253"/>
    </row>
    <row r="92" spans="2:11" ht="15" customHeight="1">
      <c r="B92" s="262"/>
      <c r="C92" s="242" t="s">
        <v>673</v>
      </c>
      <c r="D92" s="242"/>
      <c r="E92" s="242"/>
      <c r="F92" s="261" t="s">
        <v>641</v>
      </c>
      <c r="G92" s="260"/>
      <c r="H92" s="242" t="s">
        <v>674</v>
      </c>
      <c r="I92" s="242" t="s">
        <v>675</v>
      </c>
      <c r="J92" s="242"/>
      <c r="K92" s="253"/>
    </row>
    <row r="93" spans="2:11" ht="15" customHeight="1">
      <c r="B93" s="262"/>
      <c r="C93" s="242" t="s">
        <v>676</v>
      </c>
      <c r="D93" s="242"/>
      <c r="E93" s="242"/>
      <c r="F93" s="261" t="s">
        <v>641</v>
      </c>
      <c r="G93" s="260"/>
      <c r="H93" s="242" t="s">
        <v>676</v>
      </c>
      <c r="I93" s="242" t="s">
        <v>675</v>
      </c>
      <c r="J93" s="242"/>
      <c r="K93" s="253"/>
    </row>
    <row r="94" spans="2:11" ht="15" customHeight="1">
      <c r="B94" s="262"/>
      <c r="C94" s="242" t="s">
        <v>38</v>
      </c>
      <c r="D94" s="242"/>
      <c r="E94" s="242"/>
      <c r="F94" s="261" t="s">
        <v>641</v>
      </c>
      <c r="G94" s="260"/>
      <c r="H94" s="242" t="s">
        <v>677</v>
      </c>
      <c r="I94" s="242" t="s">
        <v>675</v>
      </c>
      <c r="J94" s="242"/>
      <c r="K94" s="253"/>
    </row>
    <row r="95" spans="2:11" ht="15" customHeight="1">
      <c r="B95" s="262"/>
      <c r="C95" s="242" t="s">
        <v>48</v>
      </c>
      <c r="D95" s="242"/>
      <c r="E95" s="242"/>
      <c r="F95" s="261" t="s">
        <v>641</v>
      </c>
      <c r="G95" s="260"/>
      <c r="H95" s="242" t="s">
        <v>678</v>
      </c>
      <c r="I95" s="242" t="s">
        <v>675</v>
      </c>
      <c r="J95" s="242"/>
      <c r="K95" s="253"/>
    </row>
    <row r="96" spans="2:11" ht="15" customHeight="1">
      <c r="B96" s="265"/>
      <c r="C96" s="266"/>
      <c r="D96" s="266"/>
      <c r="E96" s="266"/>
      <c r="F96" s="266"/>
      <c r="G96" s="266"/>
      <c r="H96" s="266"/>
      <c r="I96" s="266"/>
      <c r="J96" s="266"/>
      <c r="K96" s="267"/>
    </row>
    <row r="97" spans="2:11" ht="18.75" customHeight="1">
      <c r="B97" s="268"/>
      <c r="C97" s="269"/>
      <c r="D97" s="269"/>
      <c r="E97" s="269"/>
      <c r="F97" s="269"/>
      <c r="G97" s="269"/>
      <c r="H97" s="269"/>
      <c r="I97" s="269"/>
      <c r="J97" s="269"/>
      <c r="K97" s="268"/>
    </row>
    <row r="98" spans="2:11" ht="18.75" customHeight="1">
      <c r="B98" s="248"/>
      <c r="C98" s="248"/>
      <c r="D98" s="248"/>
      <c r="E98" s="248"/>
      <c r="F98" s="248"/>
      <c r="G98" s="248"/>
      <c r="H98" s="248"/>
      <c r="I98" s="248"/>
      <c r="J98" s="248"/>
      <c r="K98" s="248"/>
    </row>
    <row r="99" spans="2:11" ht="7.5" customHeight="1">
      <c r="B99" s="249"/>
      <c r="C99" s="250"/>
      <c r="D99" s="250"/>
      <c r="E99" s="250"/>
      <c r="F99" s="250"/>
      <c r="G99" s="250"/>
      <c r="H99" s="250"/>
      <c r="I99" s="250"/>
      <c r="J99" s="250"/>
      <c r="K99" s="251"/>
    </row>
    <row r="100" spans="2:11" ht="45" customHeight="1">
      <c r="B100" s="252"/>
      <c r="C100" s="358" t="s">
        <v>679</v>
      </c>
      <c r="D100" s="358"/>
      <c r="E100" s="358"/>
      <c r="F100" s="358"/>
      <c r="G100" s="358"/>
      <c r="H100" s="358"/>
      <c r="I100" s="358"/>
      <c r="J100" s="358"/>
      <c r="K100" s="253"/>
    </row>
    <row r="101" spans="2:11" ht="17.25" customHeight="1">
      <c r="B101" s="252"/>
      <c r="C101" s="254" t="s">
        <v>635</v>
      </c>
      <c r="D101" s="254"/>
      <c r="E101" s="254"/>
      <c r="F101" s="254" t="s">
        <v>636</v>
      </c>
      <c r="G101" s="255"/>
      <c r="H101" s="254" t="s">
        <v>109</v>
      </c>
      <c r="I101" s="254" t="s">
        <v>57</v>
      </c>
      <c r="J101" s="254" t="s">
        <v>637</v>
      </c>
      <c r="K101" s="253"/>
    </row>
    <row r="102" spans="2:11" ht="17.25" customHeight="1">
      <c r="B102" s="252"/>
      <c r="C102" s="256" t="s">
        <v>638</v>
      </c>
      <c r="D102" s="256"/>
      <c r="E102" s="256"/>
      <c r="F102" s="257" t="s">
        <v>639</v>
      </c>
      <c r="G102" s="258"/>
      <c r="H102" s="256"/>
      <c r="I102" s="256"/>
      <c r="J102" s="256" t="s">
        <v>640</v>
      </c>
      <c r="K102" s="253"/>
    </row>
    <row r="103" spans="2:11" ht="5.25" customHeight="1">
      <c r="B103" s="252"/>
      <c r="C103" s="254"/>
      <c r="D103" s="254"/>
      <c r="E103" s="254"/>
      <c r="F103" s="254"/>
      <c r="G103" s="270"/>
      <c r="H103" s="254"/>
      <c r="I103" s="254"/>
      <c r="J103" s="254"/>
      <c r="K103" s="253"/>
    </row>
    <row r="104" spans="2:11" ht="15" customHeight="1">
      <c r="B104" s="252"/>
      <c r="C104" s="242" t="s">
        <v>53</v>
      </c>
      <c r="D104" s="259"/>
      <c r="E104" s="259"/>
      <c r="F104" s="261" t="s">
        <v>641</v>
      </c>
      <c r="G104" s="270"/>
      <c r="H104" s="242" t="s">
        <v>680</v>
      </c>
      <c r="I104" s="242" t="s">
        <v>643</v>
      </c>
      <c r="J104" s="242">
        <v>20</v>
      </c>
      <c r="K104" s="253"/>
    </row>
    <row r="105" spans="2:11" ht="15" customHeight="1">
      <c r="B105" s="252"/>
      <c r="C105" s="242" t="s">
        <v>644</v>
      </c>
      <c r="D105" s="242"/>
      <c r="E105" s="242"/>
      <c r="F105" s="261" t="s">
        <v>641</v>
      </c>
      <c r="G105" s="242"/>
      <c r="H105" s="242" t="s">
        <v>680</v>
      </c>
      <c r="I105" s="242" t="s">
        <v>643</v>
      </c>
      <c r="J105" s="242">
        <v>120</v>
      </c>
      <c r="K105" s="253"/>
    </row>
    <row r="106" spans="2:11" ht="15" customHeight="1">
      <c r="B106" s="262"/>
      <c r="C106" s="242" t="s">
        <v>646</v>
      </c>
      <c r="D106" s="242"/>
      <c r="E106" s="242"/>
      <c r="F106" s="261" t="s">
        <v>647</v>
      </c>
      <c r="G106" s="242"/>
      <c r="H106" s="242" t="s">
        <v>680</v>
      </c>
      <c r="I106" s="242" t="s">
        <v>643</v>
      </c>
      <c r="J106" s="242">
        <v>50</v>
      </c>
      <c r="K106" s="253"/>
    </row>
    <row r="107" spans="2:11" ht="15" customHeight="1">
      <c r="B107" s="262"/>
      <c r="C107" s="242" t="s">
        <v>649</v>
      </c>
      <c r="D107" s="242"/>
      <c r="E107" s="242"/>
      <c r="F107" s="261" t="s">
        <v>641</v>
      </c>
      <c r="G107" s="242"/>
      <c r="H107" s="242" t="s">
        <v>680</v>
      </c>
      <c r="I107" s="242" t="s">
        <v>651</v>
      </c>
      <c r="J107" s="242"/>
      <c r="K107" s="253"/>
    </row>
    <row r="108" spans="2:11" ht="15" customHeight="1">
      <c r="B108" s="262"/>
      <c r="C108" s="242" t="s">
        <v>660</v>
      </c>
      <c r="D108" s="242"/>
      <c r="E108" s="242"/>
      <c r="F108" s="261" t="s">
        <v>647</v>
      </c>
      <c r="G108" s="242"/>
      <c r="H108" s="242" t="s">
        <v>680</v>
      </c>
      <c r="I108" s="242" t="s">
        <v>643</v>
      </c>
      <c r="J108" s="242">
        <v>50</v>
      </c>
      <c r="K108" s="253"/>
    </row>
    <row r="109" spans="2:11" ht="15" customHeight="1">
      <c r="B109" s="262"/>
      <c r="C109" s="242" t="s">
        <v>668</v>
      </c>
      <c r="D109" s="242"/>
      <c r="E109" s="242"/>
      <c r="F109" s="261" t="s">
        <v>647</v>
      </c>
      <c r="G109" s="242"/>
      <c r="H109" s="242" t="s">
        <v>680</v>
      </c>
      <c r="I109" s="242" t="s">
        <v>643</v>
      </c>
      <c r="J109" s="242">
        <v>50</v>
      </c>
      <c r="K109" s="253"/>
    </row>
    <row r="110" spans="2:11" ht="15" customHeight="1">
      <c r="B110" s="262"/>
      <c r="C110" s="242" t="s">
        <v>666</v>
      </c>
      <c r="D110" s="242"/>
      <c r="E110" s="242"/>
      <c r="F110" s="261" t="s">
        <v>647</v>
      </c>
      <c r="G110" s="242"/>
      <c r="H110" s="242" t="s">
        <v>680</v>
      </c>
      <c r="I110" s="242" t="s">
        <v>643</v>
      </c>
      <c r="J110" s="242">
        <v>50</v>
      </c>
      <c r="K110" s="253"/>
    </row>
    <row r="111" spans="2:11" ht="15" customHeight="1">
      <c r="B111" s="262"/>
      <c r="C111" s="242" t="s">
        <v>53</v>
      </c>
      <c r="D111" s="242"/>
      <c r="E111" s="242"/>
      <c r="F111" s="261" t="s">
        <v>641</v>
      </c>
      <c r="G111" s="242"/>
      <c r="H111" s="242" t="s">
        <v>681</v>
      </c>
      <c r="I111" s="242" t="s">
        <v>643</v>
      </c>
      <c r="J111" s="242">
        <v>20</v>
      </c>
      <c r="K111" s="253"/>
    </row>
    <row r="112" spans="2:11" ht="15" customHeight="1">
      <c r="B112" s="262"/>
      <c r="C112" s="242" t="s">
        <v>682</v>
      </c>
      <c r="D112" s="242"/>
      <c r="E112" s="242"/>
      <c r="F112" s="261" t="s">
        <v>641</v>
      </c>
      <c r="G112" s="242"/>
      <c r="H112" s="242" t="s">
        <v>683</v>
      </c>
      <c r="I112" s="242" t="s">
        <v>643</v>
      </c>
      <c r="J112" s="242">
        <v>120</v>
      </c>
      <c r="K112" s="253"/>
    </row>
    <row r="113" spans="2:11" ht="15" customHeight="1">
      <c r="B113" s="262"/>
      <c r="C113" s="242" t="s">
        <v>38</v>
      </c>
      <c r="D113" s="242"/>
      <c r="E113" s="242"/>
      <c r="F113" s="261" t="s">
        <v>641</v>
      </c>
      <c r="G113" s="242"/>
      <c r="H113" s="242" t="s">
        <v>684</v>
      </c>
      <c r="I113" s="242" t="s">
        <v>675</v>
      </c>
      <c r="J113" s="242"/>
      <c r="K113" s="253"/>
    </row>
    <row r="114" spans="2:11" ht="15" customHeight="1">
      <c r="B114" s="262"/>
      <c r="C114" s="242" t="s">
        <v>48</v>
      </c>
      <c r="D114" s="242"/>
      <c r="E114" s="242"/>
      <c r="F114" s="261" t="s">
        <v>641</v>
      </c>
      <c r="G114" s="242"/>
      <c r="H114" s="242" t="s">
        <v>685</v>
      </c>
      <c r="I114" s="242" t="s">
        <v>675</v>
      </c>
      <c r="J114" s="242"/>
      <c r="K114" s="253"/>
    </row>
    <row r="115" spans="2:11" ht="15" customHeight="1">
      <c r="B115" s="262"/>
      <c r="C115" s="242" t="s">
        <v>57</v>
      </c>
      <c r="D115" s="242"/>
      <c r="E115" s="242"/>
      <c r="F115" s="261" t="s">
        <v>641</v>
      </c>
      <c r="G115" s="242"/>
      <c r="H115" s="242" t="s">
        <v>686</v>
      </c>
      <c r="I115" s="242" t="s">
        <v>687</v>
      </c>
      <c r="J115" s="242"/>
      <c r="K115" s="253"/>
    </row>
    <row r="116" spans="2:11" ht="15" customHeight="1">
      <c r="B116" s="265"/>
      <c r="C116" s="271"/>
      <c r="D116" s="271"/>
      <c r="E116" s="271"/>
      <c r="F116" s="271"/>
      <c r="G116" s="271"/>
      <c r="H116" s="271"/>
      <c r="I116" s="271"/>
      <c r="J116" s="271"/>
      <c r="K116" s="267"/>
    </row>
    <row r="117" spans="2:11" ht="18.75" customHeight="1">
      <c r="B117" s="272"/>
      <c r="C117" s="238"/>
      <c r="D117" s="238"/>
      <c r="E117" s="238"/>
      <c r="F117" s="273"/>
      <c r="G117" s="238"/>
      <c r="H117" s="238"/>
      <c r="I117" s="238"/>
      <c r="J117" s="238"/>
      <c r="K117" s="272"/>
    </row>
    <row r="118" spans="2:11" ht="18.75" customHeight="1">
      <c r="B118" s="248"/>
      <c r="C118" s="248"/>
      <c r="D118" s="248"/>
      <c r="E118" s="248"/>
      <c r="F118" s="248"/>
      <c r="G118" s="248"/>
      <c r="H118" s="248"/>
      <c r="I118" s="248"/>
      <c r="J118" s="248"/>
      <c r="K118" s="248"/>
    </row>
    <row r="119" spans="2:11" ht="7.5" customHeight="1">
      <c r="B119" s="274"/>
      <c r="C119" s="275"/>
      <c r="D119" s="275"/>
      <c r="E119" s="275"/>
      <c r="F119" s="275"/>
      <c r="G119" s="275"/>
      <c r="H119" s="275"/>
      <c r="I119" s="275"/>
      <c r="J119" s="275"/>
      <c r="K119" s="276"/>
    </row>
    <row r="120" spans="2:11" ht="45" customHeight="1">
      <c r="B120" s="277"/>
      <c r="C120" s="357" t="s">
        <v>688</v>
      </c>
      <c r="D120" s="357"/>
      <c r="E120" s="357"/>
      <c r="F120" s="357"/>
      <c r="G120" s="357"/>
      <c r="H120" s="357"/>
      <c r="I120" s="357"/>
      <c r="J120" s="357"/>
      <c r="K120" s="278"/>
    </row>
    <row r="121" spans="2:11" ht="17.25" customHeight="1">
      <c r="B121" s="279"/>
      <c r="C121" s="254" t="s">
        <v>635</v>
      </c>
      <c r="D121" s="254"/>
      <c r="E121" s="254"/>
      <c r="F121" s="254" t="s">
        <v>636</v>
      </c>
      <c r="G121" s="255"/>
      <c r="H121" s="254" t="s">
        <v>109</v>
      </c>
      <c r="I121" s="254" t="s">
        <v>57</v>
      </c>
      <c r="J121" s="254" t="s">
        <v>637</v>
      </c>
      <c r="K121" s="280"/>
    </row>
    <row r="122" spans="2:11" ht="17.25" customHeight="1">
      <c r="B122" s="279"/>
      <c r="C122" s="256" t="s">
        <v>638</v>
      </c>
      <c r="D122" s="256"/>
      <c r="E122" s="256"/>
      <c r="F122" s="257" t="s">
        <v>639</v>
      </c>
      <c r="G122" s="258"/>
      <c r="H122" s="256"/>
      <c r="I122" s="256"/>
      <c r="J122" s="256" t="s">
        <v>640</v>
      </c>
      <c r="K122" s="280"/>
    </row>
    <row r="123" spans="2:11" ht="5.25" customHeight="1">
      <c r="B123" s="281"/>
      <c r="C123" s="259"/>
      <c r="D123" s="259"/>
      <c r="E123" s="259"/>
      <c r="F123" s="259"/>
      <c r="G123" s="242"/>
      <c r="H123" s="259"/>
      <c r="I123" s="259"/>
      <c r="J123" s="259"/>
      <c r="K123" s="282"/>
    </row>
    <row r="124" spans="2:11" ht="15" customHeight="1">
      <c r="B124" s="281"/>
      <c r="C124" s="242" t="s">
        <v>644</v>
      </c>
      <c r="D124" s="259"/>
      <c r="E124" s="259"/>
      <c r="F124" s="261" t="s">
        <v>641</v>
      </c>
      <c r="G124" s="242"/>
      <c r="H124" s="242" t="s">
        <v>680</v>
      </c>
      <c r="I124" s="242" t="s">
        <v>643</v>
      </c>
      <c r="J124" s="242">
        <v>120</v>
      </c>
      <c r="K124" s="283"/>
    </row>
    <row r="125" spans="2:11" ht="15" customHeight="1">
      <c r="B125" s="281"/>
      <c r="C125" s="242" t="s">
        <v>689</v>
      </c>
      <c r="D125" s="242"/>
      <c r="E125" s="242"/>
      <c r="F125" s="261" t="s">
        <v>641</v>
      </c>
      <c r="G125" s="242"/>
      <c r="H125" s="242" t="s">
        <v>690</v>
      </c>
      <c r="I125" s="242" t="s">
        <v>643</v>
      </c>
      <c r="J125" s="242" t="s">
        <v>691</v>
      </c>
      <c r="K125" s="283"/>
    </row>
    <row r="126" spans="2:11" ht="15" customHeight="1">
      <c r="B126" s="281"/>
      <c r="C126" s="242" t="s">
        <v>590</v>
      </c>
      <c r="D126" s="242"/>
      <c r="E126" s="242"/>
      <c r="F126" s="261" t="s">
        <v>641</v>
      </c>
      <c r="G126" s="242"/>
      <c r="H126" s="242" t="s">
        <v>692</v>
      </c>
      <c r="I126" s="242" t="s">
        <v>643</v>
      </c>
      <c r="J126" s="242" t="s">
        <v>691</v>
      </c>
      <c r="K126" s="283"/>
    </row>
    <row r="127" spans="2:11" ht="15" customHeight="1">
      <c r="B127" s="281"/>
      <c r="C127" s="242" t="s">
        <v>652</v>
      </c>
      <c r="D127" s="242"/>
      <c r="E127" s="242"/>
      <c r="F127" s="261" t="s">
        <v>647</v>
      </c>
      <c r="G127" s="242"/>
      <c r="H127" s="242" t="s">
        <v>653</v>
      </c>
      <c r="I127" s="242" t="s">
        <v>643</v>
      </c>
      <c r="J127" s="242">
        <v>15</v>
      </c>
      <c r="K127" s="283"/>
    </row>
    <row r="128" spans="2:11" ht="15" customHeight="1">
      <c r="B128" s="281"/>
      <c r="C128" s="263" t="s">
        <v>654</v>
      </c>
      <c r="D128" s="263"/>
      <c r="E128" s="263"/>
      <c r="F128" s="264" t="s">
        <v>647</v>
      </c>
      <c r="G128" s="263"/>
      <c r="H128" s="263" t="s">
        <v>655</v>
      </c>
      <c r="I128" s="263" t="s">
        <v>643</v>
      </c>
      <c r="J128" s="263">
        <v>15</v>
      </c>
      <c r="K128" s="283"/>
    </row>
    <row r="129" spans="2:11" ht="15" customHeight="1">
      <c r="B129" s="281"/>
      <c r="C129" s="263" t="s">
        <v>656</v>
      </c>
      <c r="D129" s="263"/>
      <c r="E129" s="263"/>
      <c r="F129" s="264" t="s">
        <v>647</v>
      </c>
      <c r="G129" s="263"/>
      <c r="H129" s="263" t="s">
        <v>657</v>
      </c>
      <c r="I129" s="263" t="s">
        <v>643</v>
      </c>
      <c r="J129" s="263">
        <v>20</v>
      </c>
      <c r="K129" s="283"/>
    </row>
    <row r="130" spans="2:11" ht="15" customHeight="1">
      <c r="B130" s="281"/>
      <c r="C130" s="263" t="s">
        <v>658</v>
      </c>
      <c r="D130" s="263"/>
      <c r="E130" s="263"/>
      <c r="F130" s="264" t="s">
        <v>647</v>
      </c>
      <c r="G130" s="263"/>
      <c r="H130" s="263" t="s">
        <v>659</v>
      </c>
      <c r="I130" s="263" t="s">
        <v>643</v>
      </c>
      <c r="J130" s="263">
        <v>20</v>
      </c>
      <c r="K130" s="283"/>
    </row>
    <row r="131" spans="2:11" ht="15" customHeight="1">
      <c r="B131" s="281"/>
      <c r="C131" s="242" t="s">
        <v>646</v>
      </c>
      <c r="D131" s="242"/>
      <c r="E131" s="242"/>
      <c r="F131" s="261" t="s">
        <v>647</v>
      </c>
      <c r="G131" s="242"/>
      <c r="H131" s="242" t="s">
        <v>680</v>
      </c>
      <c r="I131" s="242" t="s">
        <v>643</v>
      </c>
      <c r="J131" s="242">
        <v>50</v>
      </c>
      <c r="K131" s="283"/>
    </row>
    <row r="132" spans="2:11" ht="15" customHeight="1">
      <c r="B132" s="281"/>
      <c r="C132" s="242" t="s">
        <v>660</v>
      </c>
      <c r="D132" s="242"/>
      <c r="E132" s="242"/>
      <c r="F132" s="261" t="s">
        <v>647</v>
      </c>
      <c r="G132" s="242"/>
      <c r="H132" s="242" t="s">
        <v>680</v>
      </c>
      <c r="I132" s="242" t="s">
        <v>643</v>
      </c>
      <c r="J132" s="242">
        <v>50</v>
      </c>
      <c r="K132" s="283"/>
    </row>
    <row r="133" spans="2:11" ht="15" customHeight="1">
      <c r="B133" s="281"/>
      <c r="C133" s="242" t="s">
        <v>666</v>
      </c>
      <c r="D133" s="242"/>
      <c r="E133" s="242"/>
      <c r="F133" s="261" t="s">
        <v>647</v>
      </c>
      <c r="G133" s="242"/>
      <c r="H133" s="242" t="s">
        <v>680</v>
      </c>
      <c r="I133" s="242" t="s">
        <v>643</v>
      </c>
      <c r="J133" s="242">
        <v>50</v>
      </c>
      <c r="K133" s="283"/>
    </row>
    <row r="134" spans="2:11" ht="15" customHeight="1">
      <c r="B134" s="281"/>
      <c r="C134" s="242" t="s">
        <v>668</v>
      </c>
      <c r="D134" s="242"/>
      <c r="E134" s="242"/>
      <c r="F134" s="261" t="s">
        <v>647</v>
      </c>
      <c r="G134" s="242"/>
      <c r="H134" s="242" t="s">
        <v>680</v>
      </c>
      <c r="I134" s="242" t="s">
        <v>643</v>
      </c>
      <c r="J134" s="242">
        <v>50</v>
      </c>
      <c r="K134" s="283"/>
    </row>
    <row r="135" spans="2:11" ht="15" customHeight="1">
      <c r="B135" s="281"/>
      <c r="C135" s="242" t="s">
        <v>114</v>
      </c>
      <c r="D135" s="242"/>
      <c r="E135" s="242"/>
      <c r="F135" s="261" t="s">
        <v>647</v>
      </c>
      <c r="G135" s="242"/>
      <c r="H135" s="242" t="s">
        <v>693</v>
      </c>
      <c r="I135" s="242" t="s">
        <v>643</v>
      </c>
      <c r="J135" s="242">
        <v>255</v>
      </c>
      <c r="K135" s="283"/>
    </row>
    <row r="136" spans="2:11" ht="15" customHeight="1">
      <c r="B136" s="281"/>
      <c r="C136" s="242" t="s">
        <v>670</v>
      </c>
      <c r="D136" s="242"/>
      <c r="E136" s="242"/>
      <c r="F136" s="261" t="s">
        <v>641</v>
      </c>
      <c r="G136" s="242"/>
      <c r="H136" s="242" t="s">
        <v>694</v>
      </c>
      <c r="I136" s="242" t="s">
        <v>672</v>
      </c>
      <c r="J136" s="242"/>
      <c r="K136" s="283"/>
    </row>
    <row r="137" spans="2:11" ht="15" customHeight="1">
      <c r="B137" s="281"/>
      <c r="C137" s="242" t="s">
        <v>673</v>
      </c>
      <c r="D137" s="242"/>
      <c r="E137" s="242"/>
      <c r="F137" s="261" t="s">
        <v>641</v>
      </c>
      <c r="G137" s="242"/>
      <c r="H137" s="242" t="s">
        <v>695</v>
      </c>
      <c r="I137" s="242" t="s">
        <v>675</v>
      </c>
      <c r="J137" s="242"/>
      <c r="K137" s="283"/>
    </row>
    <row r="138" spans="2:11" ht="15" customHeight="1">
      <c r="B138" s="281"/>
      <c r="C138" s="242" t="s">
        <v>676</v>
      </c>
      <c r="D138" s="242"/>
      <c r="E138" s="242"/>
      <c r="F138" s="261" t="s">
        <v>641</v>
      </c>
      <c r="G138" s="242"/>
      <c r="H138" s="242" t="s">
        <v>676</v>
      </c>
      <c r="I138" s="242" t="s">
        <v>675</v>
      </c>
      <c r="J138" s="242"/>
      <c r="K138" s="283"/>
    </row>
    <row r="139" spans="2:11" ht="15" customHeight="1">
      <c r="B139" s="281"/>
      <c r="C139" s="242" t="s">
        <v>38</v>
      </c>
      <c r="D139" s="242"/>
      <c r="E139" s="242"/>
      <c r="F139" s="261" t="s">
        <v>641</v>
      </c>
      <c r="G139" s="242"/>
      <c r="H139" s="242" t="s">
        <v>696</v>
      </c>
      <c r="I139" s="242" t="s">
        <v>675</v>
      </c>
      <c r="J139" s="242"/>
      <c r="K139" s="283"/>
    </row>
    <row r="140" spans="2:11" ht="15" customHeight="1">
      <c r="B140" s="281"/>
      <c r="C140" s="242" t="s">
        <v>697</v>
      </c>
      <c r="D140" s="242"/>
      <c r="E140" s="242"/>
      <c r="F140" s="261" t="s">
        <v>641</v>
      </c>
      <c r="G140" s="242"/>
      <c r="H140" s="242" t="s">
        <v>698</v>
      </c>
      <c r="I140" s="242" t="s">
        <v>675</v>
      </c>
      <c r="J140" s="242"/>
      <c r="K140" s="283"/>
    </row>
    <row r="141" spans="2:11" ht="15" customHeight="1">
      <c r="B141" s="284"/>
      <c r="C141" s="285"/>
      <c r="D141" s="285"/>
      <c r="E141" s="285"/>
      <c r="F141" s="285"/>
      <c r="G141" s="285"/>
      <c r="H141" s="285"/>
      <c r="I141" s="285"/>
      <c r="J141" s="285"/>
      <c r="K141" s="286"/>
    </row>
    <row r="142" spans="2:11" ht="18.75" customHeight="1">
      <c r="B142" s="238"/>
      <c r="C142" s="238"/>
      <c r="D142" s="238"/>
      <c r="E142" s="238"/>
      <c r="F142" s="273"/>
      <c r="G142" s="238"/>
      <c r="H142" s="238"/>
      <c r="I142" s="238"/>
      <c r="J142" s="238"/>
      <c r="K142" s="238"/>
    </row>
    <row r="143" spans="2:11" ht="18.75" customHeight="1">
      <c r="B143" s="248"/>
      <c r="C143" s="248"/>
      <c r="D143" s="248"/>
      <c r="E143" s="248"/>
      <c r="F143" s="248"/>
      <c r="G143" s="248"/>
      <c r="H143" s="248"/>
      <c r="I143" s="248"/>
      <c r="J143" s="248"/>
      <c r="K143" s="248"/>
    </row>
    <row r="144" spans="2:11" ht="7.5" customHeight="1">
      <c r="B144" s="249"/>
      <c r="C144" s="250"/>
      <c r="D144" s="250"/>
      <c r="E144" s="250"/>
      <c r="F144" s="250"/>
      <c r="G144" s="250"/>
      <c r="H144" s="250"/>
      <c r="I144" s="250"/>
      <c r="J144" s="250"/>
      <c r="K144" s="251"/>
    </row>
    <row r="145" spans="2:11" ht="45" customHeight="1">
      <c r="B145" s="252"/>
      <c r="C145" s="358" t="s">
        <v>699</v>
      </c>
      <c r="D145" s="358"/>
      <c r="E145" s="358"/>
      <c r="F145" s="358"/>
      <c r="G145" s="358"/>
      <c r="H145" s="358"/>
      <c r="I145" s="358"/>
      <c r="J145" s="358"/>
      <c r="K145" s="253"/>
    </row>
    <row r="146" spans="2:11" ht="17.25" customHeight="1">
      <c r="B146" s="252"/>
      <c r="C146" s="254" t="s">
        <v>635</v>
      </c>
      <c r="D146" s="254"/>
      <c r="E146" s="254"/>
      <c r="F146" s="254" t="s">
        <v>636</v>
      </c>
      <c r="G146" s="255"/>
      <c r="H146" s="254" t="s">
        <v>109</v>
      </c>
      <c r="I146" s="254" t="s">
        <v>57</v>
      </c>
      <c r="J146" s="254" t="s">
        <v>637</v>
      </c>
      <c r="K146" s="253"/>
    </row>
    <row r="147" spans="2:11" ht="17.25" customHeight="1">
      <c r="B147" s="252"/>
      <c r="C147" s="256" t="s">
        <v>638</v>
      </c>
      <c r="D147" s="256"/>
      <c r="E147" s="256"/>
      <c r="F147" s="257" t="s">
        <v>639</v>
      </c>
      <c r="G147" s="258"/>
      <c r="H147" s="256"/>
      <c r="I147" s="256"/>
      <c r="J147" s="256" t="s">
        <v>640</v>
      </c>
      <c r="K147" s="253"/>
    </row>
    <row r="148" spans="2:11" ht="5.25" customHeight="1">
      <c r="B148" s="262"/>
      <c r="C148" s="259"/>
      <c r="D148" s="259"/>
      <c r="E148" s="259"/>
      <c r="F148" s="259"/>
      <c r="G148" s="260"/>
      <c r="H148" s="259"/>
      <c r="I148" s="259"/>
      <c r="J148" s="259"/>
      <c r="K148" s="283"/>
    </row>
    <row r="149" spans="2:11" ht="15" customHeight="1">
      <c r="B149" s="262"/>
      <c r="C149" s="287" t="s">
        <v>644</v>
      </c>
      <c r="D149" s="242"/>
      <c r="E149" s="242"/>
      <c r="F149" s="288" t="s">
        <v>641</v>
      </c>
      <c r="G149" s="242"/>
      <c r="H149" s="287" t="s">
        <v>680</v>
      </c>
      <c r="I149" s="287" t="s">
        <v>643</v>
      </c>
      <c r="J149" s="287">
        <v>120</v>
      </c>
      <c r="K149" s="283"/>
    </row>
    <row r="150" spans="2:11" ht="15" customHeight="1">
      <c r="B150" s="262"/>
      <c r="C150" s="287" t="s">
        <v>689</v>
      </c>
      <c r="D150" s="242"/>
      <c r="E150" s="242"/>
      <c r="F150" s="288" t="s">
        <v>641</v>
      </c>
      <c r="G150" s="242"/>
      <c r="H150" s="287" t="s">
        <v>700</v>
      </c>
      <c r="I150" s="287" t="s">
        <v>643</v>
      </c>
      <c r="J150" s="287" t="s">
        <v>691</v>
      </c>
      <c r="K150" s="283"/>
    </row>
    <row r="151" spans="2:11" ht="15" customHeight="1">
      <c r="B151" s="262"/>
      <c r="C151" s="287" t="s">
        <v>590</v>
      </c>
      <c r="D151" s="242"/>
      <c r="E151" s="242"/>
      <c r="F151" s="288" t="s">
        <v>641</v>
      </c>
      <c r="G151" s="242"/>
      <c r="H151" s="287" t="s">
        <v>701</v>
      </c>
      <c r="I151" s="287" t="s">
        <v>643</v>
      </c>
      <c r="J151" s="287" t="s">
        <v>691</v>
      </c>
      <c r="K151" s="283"/>
    </row>
    <row r="152" spans="2:11" ht="15" customHeight="1">
      <c r="B152" s="262"/>
      <c r="C152" s="287" t="s">
        <v>646</v>
      </c>
      <c r="D152" s="242"/>
      <c r="E152" s="242"/>
      <c r="F152" s="288" t="s">
        <v>647</v>
      </c>
      <c r="G152" s="242"/>
      <c r="H152" s="287" t="s">
        <v>680</v>
      </c>
      <c r="I152" s="287" t="s">
        <v>643</v>
      </c>
      <c r="J152" s="287">
        <v>50</v>
      </c>
      <c r="K152" s="283"/>
    </row>
    <row r="153" spans="2:11" ht="15" customHeight="1">
      <c r="B153" s="262"/>
      <c r="C153" s="287" t="s">
        <v>649</v>
      </c>
      <c r="D153" s="242"/>
      <c r="E153" s="242"/>
      <c r="F153" s="288" t="s">
        <v>641</v>
      </c>
      <c r="G153" s="242"/>
      <c r="H153" s="287" t="s">
        <v>680</v>
      </c>
      <c r="I153" s="287" t="s">
        <v>651</v>
      </c>
      <c r="J153" s="287"/>
      <c r="K153" s="283"/>
    </row>
    <row r="154" spans="2:11" ht="15" customHeight="1">
      <c r="B154" s="262"/>
      <c r="C154" s="287" t="s">
        <v>660</v>
      </c>
      <c r="D154" s="242"/>
      <c r="E154" s="242"/>
      <c r="F154" s="288" t="s">
        <v>647</v>
      </c>
      <c r="G154" s="242"/>
      <c r="H154" s="287" t="s">
        <v>680</v>
      </c>
      <c r="I154" s="287" t="s">
        <v>643</v>
      </c>
      <c r="J154" s="287">
        <v>50</v>
      </c>
      <c r="K154" s="283"/>
    </row>
    <row r="155" spans="2:11" ht="15" customHeight="1">
      <c r="B155" s="262"/>
      <c r="C155" s="287" t="s">
        <v>668</v>
      </c>
      <c r="D155" s="242"/>
      <c r="E155" s="242"/>
      <c r="F155" s="288" t="s">
        <v>647</v>
      </c>
      <c r="G155" s="242"/>
      <c r="H155" s="287" t="s">
        <v>680</v>
      </c>
      <c r="I155" s="287" t="s">
        <v>643</v>
      </c>
      <c r="J155" s="287">
        <v>50</v>
      </c>
      <c r="K155" s="283"/>
    </row>
    <row r="156" spans="2:11" ht="15" customHeight="1">
      <c r="B156" s="262"/>
      <c r="C156" s="287" t="s">
        <v>666</v>
      </c>
      <c r="D156" s="242"/>
      <c r="E156" s="242"/>
      <c r="F156" s="288" t="s">
        <v>647</v>
      </c>
      <c r="G156" s="242"/>
      <c r="H156" s="287" t="s">
        <v>680</v>
      </c>
      <c r="I156" s="287" t="s">
        <v>643</v>
      </c>
      <c r="J156" s="287">
        <v>50</v>
      </c>
      <c r="K156" s="283"/>
    </row>
    <row r="157" spans="2:11" ht="15" customHeight="1">
      <c r="B157" s="262"/>
      <c r="C157" s="287" t="s">
        <v>98</v>
      </c>
      <c r="D157" s="242"/>
      <c r="E157" s="242"/>
      <c r="F157" s="288" t="s">
        <v>641</v>
      </c>
      <c r="G157" s="242"/>
      <c r="H157" s="287" t="s">
        <v>702</v>
      </c>
      <c r="I157" s="287" t="s">
        <v>643</v>
      </c>
      <c r="J157" s="287" t="s">
        <v>703</v>
      </c>
      <c r="K157" s="283"/>
    </row>
    <row r="158" spans="2:11" ht="15" customHeight="1">
      <c r="B158" s="262"/>
      <c r="C158" s="287" t="s">
        <v>704</v>
      </c>
      <c r="D158" s="242"/>
      <c r="E158" s="242"/>
      <c r="F158" s="288" t="s">
        <v>641</v>
      </c>
      <c r="G158" s="242"/>
      <c r="H158" s="287" t="s">
        <v>705</v>
      </c>
      <c r="I158" s="287" t="s">
        <v>675</v>
      </c>
      <c r="J158" s="287"/>
      <c r="K158" s="283"/>
    </row>
    <row r="159" spans="2:11" ht="15" customHeight="1">
      <c r="B159" s="289"/>
      <c r="C159" s="271"/>
      <c r="D159" s="271"/>
      <c r="E159" s="271"/>
      <c r="F159" s="271"/>
      <c r="G159" s="271"/>
      <c r="H159" s="271"/>
      <c r="I159" s="271"/>
      <c r="J159" s="271"/>
      <c r="K159" s="290"/>
    </row>
    <row r="160" spans="2:11" ht="18.75" customHeight="1">
      <c r="B160" s="238"/>
      <c r="C160" s="242"/>
      <c r="D160" s="242"/>
      <c r="E160" s="242"/>
      <c r="F160" s="261"/>
      <c r="G160" s="242"/>
      <c r="H160" s="242"/>
      <c r="I160" s="242"/>
      <c r="J160" s="242"/>
      <c r="K160" s="238"/>
    </row>
    <row r="161" spans="2:11" ht="18.75" customHeight="1">
      <c r="B161" s="248"/>
      <c r="C161" s="248"/>
      <c r="D161" s="248"/>
      <c r="E161" s="248"/>
      <c r="F161" s="248"/>
      <c r="G161" s="248"/>
      <c r="H161" s="248"/>
      <c r="I161" s="248"/>
      <c r="J161" s="248"/>
      <c r="K161" s="248"/>
    </row>
    <row r="162" spans="2:11" ht="7.5" customHeight="1">
      <c r="B162" s="230"/>
      <c r="C162" s="231"/>
      <c r="D162" s="231"/>
      <c r="E162" s="231"/>
      <c r="F162" s="231"/>
      <c r="G162" s="231"/>
      <c r="H162" s="231"/>
      <c r="I162" s="231"/>
      <c r="J162" s="231"/>
      <c r="K162" s="232"/>
    </row>
    <row r="163" spans="2:11" ht="45" customHeight="1">
      <c r="B163" s="233"/>
      <c r="C163" s="357" t="s">
        <v>706</v>
      </c>
      <c r="D163" s="357"/>
      <c r="E163" s="357"/>
      <c r="F163" s="357"/>
      <c r="G163" s="357"/>
      <c r="H163" s="357"/>
      <c r="I163" s="357"/>
      <c r="J163" s="357"/>
      <c r="K163" s="234"/>
    </row>
    <row r="164" spans="2:11" ht="17.25" customHeight="1">
      <c r="B164" s="233"/>
      <c r="C164" s="254" t="s">
        <v>635</v>
      </c>
      <c r="D164" s="254"/>
      <c r="E164" s="254"/>
      <c r="F164" s="254" t="s">
        <v>636</v>
      </c>
      <c r="G164" s="291"/>
      <c r="H164" s="292" t="s">
        <v>109</v>
      </c>
      <c r="I164" s="292" t="s">
        <v>57</v>
      </c>
      <c r="J164" s="254" t="s">
        <v>637</v>
      </c>
      <c r="K164" s="234"/>
    </row>
    <row r="165" spans="2:11" ht="17.25" customHeight="1">
      <c r="B165" s="235"/>
      <c r="C165" s="256" t="s">
        <v>638</v>
      </c>
      <c r="D165" s="256"/>
      <c r="E165" s="256"/>
      <c r="F165" s="257" t="s">
        <v>639</v>
      </c>
      <c r="G165" s="293"/>
      <c r="H165" s="294"/>
      <c r="I165" s="294"/>
      <c r="J165" s="256" t="s">
        <v>640</v>
      </c>
      <c r="K165" s="236"/>
    </row>
    <row r="166" spans="2:11" ht="5.25" customHeight="1">
      <c r="B166" s="262"/>
      <c r="C166" s="259"/>
      <c r="D166" s="259"/>
      <c r="E166" s="259"/>
      <c r="F166" s="259"/>
      <c r="G166" s="260"/>
      <c r="H166" s="259"/>
      <c r="I166" s="259"/>
      <c r="J166" s="259"/>
      <c r="K166" s="283"/>
    </row>
    <row r="167" spans="2:11" ht="15" customHeight="1">
      <c r="B167" s="262"/>
      <c r="C167" s="242" t="s">
        <v>644</v>
      </c>
      <c r="D167" s="242"/>
      <c r="E167" s="242"/>
      <c r="F167" s="261" t="s">
        <v>641</v>
      </c>
      <c r="G167" s="242"/>
      <c r="H167" s="242" t="s">
        <v>680</v>
      </c>
      <c r="I167" s="242" t="s">
        <v>643</v>
      </c>
      <c r="J167" s="242">
        <v>120</v>
      </c>
      <c r="K167" s="283"/>
    </row>
    <row r="168" spans="2:11" ht="15" customHeight="1">
      <c r="B168" s="262"/>
      <c r="C168" s="242" t="s">
        <v>689</v>
      </c>
      <c r="D168" s="242"/>
      <c r="E168" s="242"/>
      <c r="F168" s="261" t="s">
        <v>641</v>
      </c>
      <c r="G168" s="242"/>
      <c r="H168" s="242" t="s">
        <v>690</v>
      </c>
      <c r="I168" s="242" t="s">
        <v>643</v>
      </c>
      <c r="J168" s="242" t="s">
        <v>691</v>
      </c>
      <c r="K168" s="283"/>
    </row>
    <row r="169" spans="2:11" ht="15" customHeight="1">
      <c r="B169" s="262"/>
      <c r="C169" s="242" t="s">
        <v>590</v>
      </c>
      <c r="D169" s="242"/>
      <c r="E169" s="242"/>
      <c r="F169" s="261" t="s">
        <v>641</v>
      </c>
      <c r="G169" s="242"/>
      <c r="H169" s="242" t="s">
        <v>707</v>
      </c>
      <c r="I169" s="242" t="s">
        <v>643</v>
      </c>
      <c r="J169" s="242" t="s">
        <v>691</v>
      </c>
      <c r="K169" s="283"/>
    </row>
    <row r="170" spans="2:11" ht="15" customHeight="1">
      <c r="B170" s="262"/>
      <c r="C170" s="242" t="s">
        <v>646</v>
      </c>
      <c r="D170" s="242"/>
      <c r="E170" s="242"/>
      <c r="F170" s="261" t="s">
        <v>647</v>
      </c>
      <c r="G170" s="242"/>
      <c r="H170" s="242" t="s">
        <v>707</v>
      </c>
      <c r="I170" s="242" t="s">
        <v>643</v>
      </c>
      <c r="J170" s="242">
        <v>50</v>
      </c>
      <c r="K170" s="283"/>
    </row>
    <row r="171" spans="2:11" ht="15" customHeight="1">
      <c r="B171" s="262"/>
      <c r="C171" s="242" t="s">
        <v>649</v>
      </c>
      <c r="D171" s="242"/>
      <c r="E171" s="242"/>
      <c r="F171" s="261" t="s">
        <v>641</v>
      </c>
      <c r="G171" s="242"/>
      <c r="H171" s="242" t="s">
        <v>707</v>
      </c>
      <c r="I171" s="242" t="s">
        <v>651</v>
      </c>
      <c r="J171" s="242"/>
      <c r="K171" s="283"/>
    </row>
    <row r="172" spans="2:11" ht="15" customHeight="1">
      <c r="B172" s="262"/>
      <c r="C172" s="242" t="s">
        <v>660</v>
      </c>
      <c r="D172" s="242"/>
      <c r="E172" s="242"/>
      <c r="F172" s="261" t="s">
        <v>647</v>
      </c>
      <c r="G172" s="242"/>
      <c r="H172" s="242" t="s">
        <v>707</v>
      </c>
      <c r="I172" s="242" t="s">
        <v>643</v>
      </c>
      <c r="J172" s="242">
        <v>50</v>
      </c>
      <c r="K172" s="283"/>
    </row>
    <row r="173" spans="2:11" ht="15" customHeight="1">
      <c r="B173" s="262"/>
      <c r="C173" s="242" t="s">
        <v>668</v>
      </c>
      <c r="D173" s="242"/>
      <c r="E173" s="242"/>
      <c r="F173" s="261" t="s">
        <v>647</v>
      </c>
      <c r="G173" s="242"/>
      <c r="H173" s="242" t="s">
        <v>707</v>
      </c>
      <c r="I173" s="242" t="s">
        <v>643</v>
      </c>
      <c r="J173" s="242">
        <v>50</v>
      </c>
      <c r="K173" s="283"/>
    </row>
    <row r="174" spans="2:11" ht="15" customHeight="1">
      <c r="B174" s="262"/>
      <c r="C174" s="242" t="s">
        <v>666</v>
      </c>
      <c r="D174" s="242"/>
      <c r="E174" s="242"/>
      <c r="F174" s="261" t="s">
        <v>647</v>
      </c>
      <c r="G174" s="242"/>
      <c r="H174" s="242" t="s">
        <v>707</v>
      </c>
      <c r="I174" s="242" t="s">
        <v>643</v>
      </c>
      <c r="J174" s="242">
        <v>50</v>
      </c>
      <c r="K174" s="283"/>
    </row>
    <row r="175" spans="2:11" ht="15" customHeight="1">
      <c r="B175" s="262"/>
      <c r="C175" s="242" t="s">
        <v>108</v>
      </c>
      <c r="D175" s="242"/>
      <c r="E175" s="242"/>
      <c r="F175" s="261" t="s">
        <v>641</v>
      </c>
      <c r="G175" s="242"/>
      <c r="H175" s="242" t="s">
        <v>708</v>
      </c>
      <c r="I175" s="242" t="s">
        <v>709</v>
      </c>
      <c r="J175" s="242"/>
      <c r="K175" s="283"/>
    </row>
    <row r="176" spans="2:11" ht="15" customHeight="1">
      <c r="B176" s="262"/>
      <c r="C176" s="242" t="s">
        <v>57</v>
      </c>
      <c r="D176" s="242"/>
      <c r="E176" s="242"/>
      <c r="F176" s="261" t="s">
        <v>641</v>
      </c>
      <c r="G176" s="242"/>
      <c r="H176" s="242" t="s">
        <v>710</v>
      </c>
      <c r="I176" s="242" t="s">
        <v>711</v>
      </c>
      <c r="J176" s="242">
        <v>1</v>
      </c>
      <c r="K176" s="283"/>
    </row>
    <row r="177" spans="2:11" ht="15" customHeight="1">
      <c r="B177" s="262"/>
      <c r="C177" s="242" t="s">
        <v>53</v>
      </c>
      <c r="D177" s="242"/>
      <c r="E177" s="242"/>
      <c r="F177" s="261" t="s">
        <v>641</v>
      </c>
      <c r="G177" s="242"/>
      <c r="H177" s="242" t="s">
        <v>712</v>
      </c>
      <c r="I177" s="242" t="s">
        <v>643</v>
      </c>
      <c r="J177" s="242">
        <v>20</v>
      </c>
      <c r="K177" s="283"/>
    </row>
    <row r="178" spans="2:11" ht="15" customHeight="1">
      <c r="B178" s="262"/>
      <c r="C178" s="242" t="s">
        <v>109</v>
      </c>
      <c r="D178" s="242"/>
      <c r="E178" s="242"/>
      <c r="F178" s="261" t="s">
        <v>641</v>
      </c>
      <c r="G178" s="242"/>
      <c r="H178" s="242" t="s">
        <v>713</v>
      </c>
      <c r="I178" s="242" t="s">
        <v>643</v>
      </c>
      <c r="J178" s="242">
        <v>255</v>
      </c>
      <c r="K178" s="283"/>
    </row>
    <row r="179" spans="2:11" ht="15" customHeight="1">
      <c r="B179" s="262"/>
      <c r="C179" s="242" t="s">
        <v>110</v>
      </c>
      <c r="D179" s="242"/>
      <c r="E179" s="242"/>
      <c r="F179" s="261" t="s">
        <v>641</v>
      </c>
      <c r="G179" s="242"/>
      <c r="H179" s="242" t="s">
        <v>606</v>
      </c>
      <c r="I179" s="242" t="s">
        <v>643</v>
      </c>
      <c r="J179" s="242">
        <v>10</v>
      </c>
      <c r="K179" s="283"/>
    </row>
    <row r="180" spans="2:11" ht="15" customHeight="1">
      <c r="B180" s="262"/>
      <c r="C180" s="242" t="s">
        <v>111</v>
      </c>
      <c r="D180" s="242"/>
      <c r="E180" s="242"/>
      <c r="F180" s="261" t="s">
        <v>641</v>
      </c>
      <c r="G180" s="242"/>
      <c r="H180" s="242" t="s">
        <v>714</v>
      </c>
      <c r="I180" s="242" t="s">
        <v>675</v>
      </c>
      <c r="J180" s="242"/>
      <c r="K180" s="283"/>
    </row>
    <row r="181" spans="2:11" ht="15" customHeight="1">
      <c r="B181" s="262"/>
      <c r="C181" s="242" t="s">
        <v>715</v>
      </c>
      <c r="D181" s="242"/>
      <c r="E181" s="242"/>
      <c r="F181" s="261" t="s">
        <v>641</v>
      </c>
      <c r="G181" s="242"/>
      <c r="H181" s="242" t="s">
        <v>716</v>
      </c>
      <c r="I181" s="242" t="s">
        <v>675</v>
      </c>
      <c r="J181" s="242"/>
      <c r="K181" s="283"/>
    </row>
    <row r="182" spans="2:11" ht="15" customHeight="1">
      <c r="B182" s="262"/>
      <c r="C182" s="242" t="s">
        <v>704</v>
      </c>
      <c r="D182" s="242"/>
      <c r="E182" s="242"/>
      <c r="F182" s="261" t="s">
        <v>641</v>
      </c>
      <c r="G182" s="242"/>
      <c r="H182" s="242" t="s">
        <v>717</v>
      </c>
      <c r="I182" s="242" t="s">
        <v>675</v>
      </c>
      <c r="J182" s="242"/>
      <c r="K182" s="283"/>
    </row>
    <row r="183" spans="2:11" ht="15" customHeight="1">
      <c r="B183" s="262"/>
      <c r="C183" s="242" t="s">
        <v>113</v>
      </c>
      <c r="D183" s="242"/>
      <c r="E183" s="242"/>
      <c r="F183" s="261" t="s">
        <v>647</v>
      </c>
      <c r="G183" s="242"/>
      <c r="H183" s="242" t="s">
        <v>718</v>
      </c>
      <c r="I183" s="242" t="s">
        <v>643</v>
      </c>
      <c r="J183" s="242">
        <v>50</v>
      </c>
      <c r="K183" s="283"/>
    </row>
    <row r="184" spans="2:11" ht="15" customHeight="1">
      <c r="B184" s="262"/>
      <c r="C184" s="242" t="s">
        <v>719</v>
      </c>
      <c r="D184" s="242"/>
      <c r="E184" s="242"/>
      <c r="F184" s="261" t="s">
        <v>647</v>
      </c>
      <c r="G184" s="242"/>
      <c r="H184" s="242" t="s">
        <v>720</v>
      </c>
      <c r="I184" s="242" t="s">
        <v>721</v>
      </c>
      <c r="J184" s="242"/>
      <c r="K184" s="283"/>
    </row>
    <row r="185" spans="2:11" ht="15" customHeight="1">
      <c r="B185" s="262"/>
      <c r="C185" s="242" t="s">
        <v>722</v>
      </c>
      <c r="D185" s="242"/>
      <c r="E185" s="242"/>
      <c r="F185" s="261" t="s">
        <v>647</v>
      </c>
      <c r="G185" s="242"/>
      <c r="H185" s="242" t="s">
        <v>723</v>
      </c>
      <c r="I185" s="242" t="s">
        <v>721</v>
      </c>
      <c r="J185" s="242"/>
      <c r="K185" s="283"/>
    </row>
    <row r="186" spans="2:11" ht="15" customHeight="1">
      <c r="B186" s="262"/>
      <c r="C186" s="242" t="s">
        <v>724</v>
      </c>
      <c r="D186" s="242"/>
      <c r="E186" s="242"/>
      <c r="F186" s="261" t="s">
        <v>647</v>
      </c>
      <c r="G186" s="242"/>
      <c r="H186" s="242" t="s">
        <v>725</v>
      </c>
      <c r="I186" s="242" t="s">
        <v>721</v>
      </c>
      <c r="J186" s="242"/>
      <c r="K186" s="283"/>
    </row>
    <row r="187" spans="2:11" ht="15" customHeight="1">
      <c r="B187" s="262"/>
      <c r="C187" s="295" t="s">
        <v>726</v>
      </c>
      <c r="D187" s="242"/>
      <c r="E187" s="242"/>
      <c r="F187" s="261" t="s">
        <v>647</v>
      </c>
      <c r="G187" s="242"/>
      <c r="H187" s="242" t="s">
        <v>727</v>
      </c>
      <c r="I187" s="242" t="s">
        <v>728</v>
      </c>
      <c r="J187" s="296" t="s">
        <v>729</v>
      </c>
      <c r="K187" s="283"/>
    </row>
    <row r="188" spans="2:11" ht="15" customHeight="1">
      <c r="B188" s="262"/>
      <c r="C188" s="247" t="s">
        <v>42</v>
      </c>
      <c r="D188" s="242"/>
      <c r="E188" s="242"/>
      <c r="F188" s="261" t="s">
        <v>641</v>
      </c>
      <c r="G188" s="242"/>
      <c r="H188" s="238" t="s">
        <v>730</v>
      </c>
      <c r="I188" s="242" t="s">
        <v>731</v>
      </c>
      <c r="J188" s="242"/>
      <c r="K188" s="283"/>
    </row>
    <row r="189" spans="2:11" ht="15" customHeight="1">
      <c r="B189" s="262"/>
      <c r="C189" s="247" t="s">
        <v>732</v>
      </c>
      <c r="D189" s="242"/>
      <c r="E189" s="242"/>
      <c r="F189" s="261" t="s">
        <v>641</v>
      </c>
      <c r="G189" s="242"/>
      <c r="H189" s="242" t="s">
        <v>733</v>
      </c>
      <c r="I189" s="242" t="s">
        <v>675</v>
      </c>
      <c r="J189" s="242"/>
      <c r="K189" s="283"/>
    </row>
    <row r="190" spans="2:11" ht="15" customHeight="1">
      <c r="B190" s="262"/>
      <c r="C190" s="247" t="s">
        <v>734</v>
      </c>
      <c r="D190" s="242"/>
      <c r="E190" s="242"/>
      <c r="F190" s="261" t="s">
        <v>641</v>
      </c>
      <c r="G190" s="242"/>
      <c r="H190" s="242" t="s">
        <v>735</v>
      </c>
      <c r="I190" s="242" t="s">
        <v>675</v>
      </c>
      <c r="J190" s="242"/>
      <c r="K190" s="283"/>
    </row>
    <row r="191" spans="2:11" ht="15" customHeight="1">
      <c r="B191" s="262"/>
      <c r="C191" s="247" t="s">
        <v>736</v>
      </c>
      <c r="D191" s="242"/>
      <c r="E191" s="242"/>
      <c r="F191" s="261" t="s">
        <v>647</v>
      </c>
      <c r="G191" s="242"/>
      <c r="H191" s="242" t="s">
        <v>737</v>
      </c>
      <c r="I191" s="242" t="s">
        <v>675</v>
      </c>
      <c r="J191" s="242"/>
      <c r="K191" s="283"/>
    </row>
    <row r="192" spans="2:11" ht="15" customHeight="1">
      <c r="B192" s="289"/>
      <c r="C192" s="297"/>
      <c r="D192" s="271"/>
      <c r="E192" s="271"/>
      <c r="F192" s="271"/>
      <c r="G192" s="271"/>
      <c r="H192" s="271"/>
      <c r="I192" s="271"/>
      <c r="J192" s="271"/>
      <c r="K192" s="290"/>
    </row>
    <row r="193" spans="2:11" ht="18.75" customHeight="1">
      <c r="B193" s="238"/>
      <c r="C193" s="242"/>
      <c r="D193" s="242"/>
      <c r="E193" s="242"/>
      <c r="F193" s="261"/>
      <c r="G193" s="242"/>
      <c r="H193" s="242"/>
      <c r="I193" s="242"/>
      <c r="J193" s="242"/>
      <c r="K193" s="238"/>
    </row>
    <row r="194" spans="2:11" ht="18.75" customHeight="1">
      <c r="B194" s="238"/>
      <c r="C194" s="242"/>
      <c r="D194" s="242"/>
      <c r="E194" s="242"/>
      <c r="F194" s="261"/>
      <c r="G194" s="242"/>
      <c r="H194" s="242"/>
      <c r="I194" s="242"/>
      <c r="J194" s="242"/>
      <c r="K194" s="238"/>
    </row>
    <row r="195" spans="2:11" ht="18.75" customHeight="1">
      <c r="B195" s="248"/>
      <c r="C195" s="248"/>
      <c r="D195" s="248"/>
      <c r="E195" s="248"/>
      <c r="F195" s="248"/>
      <c r="G195" s="248"/>
      <c r="H195" s="248"/>
      <c r="I195" s="248"/>
      <c r="J195" s="248"/>
      <c r="K195" s="248"/>
    </row>
    <row r="196" spans="2:11">
      <c r="B196" s="230"/>
      <c r="C196" s="231"/>
      <c r="D196" s="231"/>
      <c r="E196" s="231"/>
      <c r="F196" s="231"/>
      <c r="G196" s="231"/>
      <c r="H196" s="231"/>
      <c r="I196" s="231"/>
      <c r="J196" s="231"/>
      <c r="K196" s="232"/>
    </row>
    <row r="197" spans="2:11" ht="22.2">
      <c r="B197" s="233"/>
      <c r="C197" s="357" t="s">
        <v>738</v>
      </c>
      <c r="D197" s="357"/>
      <c r="E197" s="357"/>
      <c r="F197" s="357"/>
      <c r="G197" s="357"/>
      <c r="H197" s="357"/>
      <c r="I197" s="357"/>
      <c r="J197" s="357"/>
      <c r="K197" s="234"/>
    </row>
    <row r="198" spans="2:11" ht="25.5" customHeight="1">
      <c r="B198" s="233"/>
      <c r="C198" s="298" t="s">
        <v>739</v>
      </c>
      <c r="D198" s="298"/>
      <c r="E198" s="298"/>
      <c r="F198" s="298" t="s">
        <v>740</v>
      </c>
      <c r="G198" s="299"/>
      <c r="H198" s="356" t="s">
        <v>741</v>
      </c>
      <c r="I198" s="356"/>
      <c r="J198" s="356"/>
      <c r="K198" s="234"/>
    </row>
    <row r="199" spans="2:11" ht="5.25" customHeight="1">
      <c r="B199" s="262"/>
      <c r="C199" s="259"/>
      <c r="D199" s="259"/>
      <c r="E199" s="259"/>
      <c r="F199" s="259"/>
      <c r="G199" s="242"/>
      <c r="H199" s="259"/>
      <c r="I199" s="259"/>
      <c r="J199" s="259"/>
      <c r="K199" s="283"/>
    </row>
    <row r="200" spans="2:11" ht="15" customHeight="1">
      <c r="B200" s="262"/>
      <c r="C200" s="242" t="s">
        <v>731</v>
      </c>
      <c r="D200" s="242"/>
      <c r="E200" s="242"/>
      <c r="F200" s="261" t="s">
        <v>43</v>
      </c>
      <c r="G200" s="242"/>
      <c r="H200" s="354" t="s">
        <v>742</v>
      </c>
      <c r="I200" s="354"/>
      <c r="J200" s="354"/>
      <c r="K200" s="283"/>
    </row>
    <row r="201" spans="2:11" ht="15" customHeight="1">
      <c r="B201" s="262"/>
      <c r="C201" s="268"/>
      <c r="D201" s="242"/>
      <c r="E201" s="242"/>
      <c r="F201" s="261" t="s">
        <v>44</v>
      </c>
      <c r="G201" s="242"/>
      <c r="H201" s="354" t="s">
        <v>743</v>
      </c>
      <c r="I201" s="354"/>
      <c r="J201" s="354"/>
      <c r="K201" s="283"/>
    </row>
    <row r="202" spans="2:11" ht="15" customHeight="1">
      <c r="B202" s="262"/>
      <c r="C202" s="268"/>
      <c r="D202" s="242"/>
      <c r="E202" s="242"/>
      <c r="F202" s="261" t="s">
        <v>47</v>
      </c>
      <c r="G202" s="242"/>
      <c r="H202" s="354" t="s">
        <v>744</v>
      </c>
      <c r="I202" s="354"/>
      <c r="J202" s="354"/>
      <c r="K202" s="283"/>
    </row>
    <row r="203" spans="2:11" ht="15" customHeight="1">
      <c r="B203" s="262"/>
      <c r="C203" s="242"/>
      <c r="D203" s="242"/>
      <c r="E203" s="242"/>
      <c r="F203" s="261" t="s">
        <v>45</v>
      </c>
      <c r="G203" s="242"/>
      <c r="H203" s="354" t="s">
        <v>745</v>
      </c>
      <c r="I203" s="354"/>
      <c r="J203" s="354"/>
      <c r="K203" s="283"/>
    </row>
    <row r="204" spans="2:11" ht="15" customHeight="1">
      <c r="B204" s="262"/>
      <c r="C204" s="242"/>
      <c r="D204" s="242"/>
      <c r="E204" s="242"/>
      <c r="F204" s="261" t="s">
        <v>46</v>
      </c>
      <c r="G204" s="242"/>
      <c r="H204" s="354" t="s">
        <v>746</v>
      </c>
      <c r="I204" s="354"/>
      <c r="J204" s="354"/>
      <c r="K204" s="283"/>
    </row>
    <row r="205" spans="2:11" ht="15" customHeight="1">
      <c r="B205" s="262"/>
      <c r="C205" s="242"/>
      <c r="D205" s="242"/>
      <c r="E205" s="242"/>
      <c r="F205" s="261"/>
      <c r="G205" s="242"/>
      <c r="H205" s="242"/>
      <c r="I205" s="242"/>
      <c r="J205" s="242"/>
      <c r="K205" s="283"/>
    </row>
    <row r="206" spans="2:11" ht="15" customHeight="1">
      <c r="B206" s="262"/>
      <c r="C206" s="242" t="s">
        <v>687</v>
      </c>
      <c r="D206" s="242"/>
      <c r="E206" s="242"/>
      <c r="F206" s="261" t="s">
        <v>79</v>
      </c>
      <c r="G206" s="242"/>
      <c r="H206" s="354" t="s">
        <v>747</v>
      </c>
      <c r="I206" s="354"/>
      <c r="J206" s="354"/>
      <c r="K206" s="283"/>
    </row>
    <row r="207" spans="2:11" ht="15" customHeight="1">
      <c r="B207" s="262"/>
      <c r="C207" s="268"/>
      <c r="D207" s="242"/>
      <c r="E207" s="242"/>
      <c r="F207" s="261" t="s">
        <v>584</v>
      </c>
      <c r="G207" s="242"/>
      <c r="H207" s="354" t="s">
        <v>585</v>
      </c>
      <c r="I207" s="354"/>
      <c r="J207" s="354"/>
      <c r="K207" s="283"/>
    </row>
    <row r="208" spans="2:11" ht="15" customHeight="1">
      <c r="B208" s="262"/>
      <c r="C208" s="242"/>
      <c r="D208" s="242"/>
      <c r="E208" s="242"/>
      <c r="F208" s="261" t="s">
        <v>582</v>
      </c>
      <c r="G208" s="242"/>
      <c r="H208" s="354" t="s">
        <v>748</v>
      </c>
      <c r="I208" s="354"/>
      <c r="J208" s="354"/>
      <c r="K208" s="283"/>
    </row>
    <row r="209" spans="2:11" ht="15" customHeight="1">
      <c r="B209" s="300"/>
      <c r="C209" s="268"/>
      <c r="D209" s="268"/>
      <c r="E209" s="268"/>
      <c r="F209" s="261" t="s">
        <v>586</v>
      </c>
      <c r="G209" s="247"/>
      <c r="H209" s="355" t="s">
        <v>587</v>
      </c>
      <c r="I209" s="355"/>
      <c r="J209" s="355"/>
      <c r="K209" s="301"/>
    </row>
    <row r="210" spans="2:11" ht="15" customHeight="1">
      <c r="B210" s="300"/>
      <c r="C210" s="268"/>
      <c r="D210" s="268"/>
      <c r="E210" s="268"/>
      <c r="F210" s="261" t="s">
        <v>588</v>
      </c>
      <c r="G210" s="247"/>
      <c r="H210" s="355" t="s">
        <v>749</v>
      </c>
      <c r="I210" s="355"/>
      <c r="J210" s="355"/>
      <c r="K210" s="301"/>
    </row>
    <row r="211" spans="2:11" ht="15" customHeight="1">
      <c r="B211" s="300"/>
      <c r="C211" s="268"/>
      <c r="D211" s="268"/>
      <c r="E211" s="268"/>
      <c r="F211" s="302"/>
      <c r="G211" s="247"/>
      <c r="H211" s="303"/>
      <c r="I211" s="303"/>
      <c r="J211" s="303"/>
      <c r="K211" s="301"/>
    </row>
    <row r="212" spans="2:11" ht="15" customHeight="1">
      <c r="B212" s="300"/>
      <c r="C212" s="242" t="s">
        <v>711</v>
      </c>
      <c r="D212" s="268"/>
      <c r="E212" s="268"/>
      <c r="F212" s="261">
        <v>1</v>
      </c>
      <c r="G212" s="247"/>
      <c r="H212" s="355" t="s">
        <v>750</v>
      </c>
      <c r="I212" s="355"/>
      <c r="J212" s="355"/>
      <c r="K212" s="301"/>
    </row>
    <row r="213" spans="2:11" ht="15" customHeight="1">
      <c r="B213" s="300"/>
      <c r="C213" s="268"/>
      <c r="D213" s="268"/>
      <c r="E213" s="268"/>
      <c r="F213" s="261">
        <v>2</v>
      </c>
      <c r="G213" s="247"/>
      <c r="H213" s="355" t="s">
        <v>751</v>
      </c>
      <c r="I213" s="355"/>
      <c r="J213" s="355"/>
      <c r="K213" s="301"/>
    </row>
    <row r="214" spans="2:11" ht="15" customHeight="1">
      <c r="B214" s="300"/>
      <c r="C214" s="268"/>
      <c r="D214" s="268"/>
      <c r="E214" s="268"/>
      <c r="F214" s="261">
        <v>3</v>
      </c>
      <c r="G214" s="247"/>
      <c r="H214" s="355" t="s">
        <v>752</v>
      </c>
      <c r="I214" s="355"/>
      <c r="J214" s="355"/>
      <c r="K214" s="301"/>
    </row>
    <row r="215" spans="2:11" ht="15" customHeight="1">
      <c r="B215" s="300"/>
      <c r="C215" s="268"/>
      <c r="D215" s="268"/>
      <c r="E215" s="268"/>
      <c r="F215" s="261">
        <v>4</v>
      </c>
      <c r="G215" s="247"/>
      <c r="H215" s="355" t="s">
        <v>753</v>
      </c>
      <c r="I215" s="355"/>
      <c r="J215" s="355"/>
      <c r="K215" s="301"/>
    </row>
    <row r="216" spans="2:11" ht="12.75" customHeight="1">
      <c r="B216" s="304"/>
      <c r="C216" s="305"/>
      <c r="D216" s="305"/>
      <c r="E216" s="305"/>
      <c r="F216" s="305"/>
      <c r="G216" s="305"/>
      <c r="H216" s="305"/>
      <c r="I216" s="305"/>
      <c r="J216" s="305"/>
      <c r="K216" s="306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SO 101 - Chodník Za Bažan...</vt:lpstr>
      <vt:lpstr>SO 410 - VO chodník Za Ba...</vt:lpstr>
      <vt:lpstr>VRN - Vedlejší rozpočtové...</vt:lpstr>
      <vt:lpstr>Pokyny pro vyplnění</vt:lpstr>
      <vt:lpstr>'Rekapitulace stavby'!Názvy_tisku</vt:lpstr>
      <vt:lpstr>'SO 101 - Chodník Za Bažan...'!Názvy_tisku</vt:lpstr>
      <vt:lpstr>'SO 410 - VO chodník Za Ba...'!Názvy_tisku</vt:lpstr>
      <vt:lpstr>'VRN - Vedlejší rozpočtové...'!Názvy_tisku</vt:lpstr>
      <vt:lpstr>'Pokyny pro vyplnění'!Oblast_tisku</vt:lpstr>
      <vt:lpstr>'Rekapitulace stavby'!Oblast_tisku</vt:lpstr>
      <vt:lpstr>'SO 101 - Chodník Za Bažan...'!Oblast_tisku</vt:lpstr>
      <vt:lpstr>'SO 410 - VO chodník Za Ba...'!Oblast_tisku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Vasek-PC\Vasek</dc:creator>
  <cp:lastModifiedBy>Vasek</cp:lastModifiedBy>
  <cp:lastPrinted>2018-07-09T08:02:18Z</cp:lastPrinted>
  <dcterms:created xsi:type="dcterms:W3CDTF">2018-07-09T08:00:47Z</dcterms:created>
  <dcterms:modified xsi:type="dcterms:W3CDTF">2018-07-09T08:02:30Z</dcterms:modified>
</cp:coreProperties>
</file>